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lconer\Dropbox\@@Active\"/>
    </mc:Choice>
  </mc:AlternateContent>
  <bookViews>
    <workbookView xWindow="7440" yWindow="0" windowWidth="16965" windowHeight="7470"/>
  </bookViews>
  <sheets>
    <sheet name="determine heat added" sheetId="3" r:id="rId1"/>
    <sheet name="determine outlet temperature" sheetId="2" r:id="rId2"/>
  </sheets>
  <definedNames>
    <definedName name="T1a" localSheetId="0">'determine heat added'!$D$4</definedName>
    <definedName name="T1a">'determine outlet temperature'!$D$6</definedName>
    <definedName name="T2a" localSheetId="0">'determine heat added'!$D$5</definedName>
    <definedName name="T2a">'determine outlet temperature'!$D$7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I7" i="3"/>
  <c r="H7" i="3"/>
  <c r="H8" i="3" s="1"/>
  <c r="D6" i="3" s="1"/>
  <c r="H13" i="2" l="1"/>
  <c r="D6" i="2"/>
  <c r="K11" i="2"/>
  <c r="K13" i="2" s="1"/>
  <c r="J11" i="2"/>
  <c r="J13" i="2" s="1"/>
  <c r="I11" i="2"/>
  <c r="I13" i="2" s="1"/>
  <c r="H11" i="2"/>
  <c r="F6" i="2"/>
  <c r="F5" i="2"/>
  <c r="L13" i="2" l="1"/>
  <c r="D9" i="2" s="1"/>
</calcChain>
</file>

<file path=xl/sharedStrings.xml><?xml version="1.0" encoding="utf-8"?>
<sst xmlns="http://schemas.openxmlformats.org/spreadsheetml/2006/main" count="52" uniqueCount="35">
  <si>
    <t>University of Colorado Boulder</t>
  </si>
  <si>
    <t xml:space="preserve">www.LearnChemE.com </t>
  </si>
  <si>
    <t>gas</t>
  </si>
  <si>
    <t>Sum/1000</t>
  </si>
  <si>
    <t>&lt; Sum &amp; convert from J to kJ)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</si>
  <si>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A</t>
    </r>
    <r>
      <rPr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</si>
  <si>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</si>
  <si>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i</t>
    </r>
  </si>
  <si>
    <r>
      <t>A</t>
    </r>
    <r>
      <rPr>
        <vertAlign val="subscript"/>
        <sz val="11"/>
        <color theme="1"/>
        <rFont val="Calibri"/>
        <family val="2"/>
        <scheme val="minor"/>
      </rPr>
      <t>i</t>
    </r>
  </si>
  <si>
    <r>
      <t>B</t>
    </r>
    <r>
      <rPr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</si>
  <si>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>i</t>
    </r>
  </si>
  <si>
    <r>
      <t>D</t>
    </r>
    <r>
      <rPr>
        <vertAlign val="subscript"/>
        <sz val="11"/>
        <color theme="1"/>
        <rFont val="Calibri"/>
        <family val="2"/>
        <scheme val="minor"/>
      </rPr>
      <t>i</t>
    </r>
  </si>
  <si>
    <r>
      <t>C</t>
    </r>
    <r>
      <rPr>
        <vertAlign val="subscript"/>
        <sz val="11"/>
        <color theme="1"/>
        <rFont val="Calibri"/>
        <family val="2"/>
        <scheme val="minor"/>
      </rPr>
      <t>i</t>
    </r>
  </si>
  <si>
    <t>Integral (J)</t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</si>
  <si>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in J(mol K)</t>
    </r>
  </si>
  <si>
    <r>
      <t>n</t>
    </r>
    <r>
      <rPr>
        <vertAlign val="subscript"/>
        <sz val="11"/>
        <color theme="1"/>
        <rFont val="Calibri"/>
        <family val="2"/>
        <scheme val="minor"/>
      </rPr>
      <t>i</t>
    </r>
  </si>
  <si>
    <t>Heat capacity calculations</t>
  </si>
  <si>
    <t>benzene</t>
  </si>
  <si>
    <t>toluene</t>
  </si>
  <si>
    <t xml:space="preserve">feed </t>
  </si>
  <si>
    <t>mol/h</t>
  </si>
  <si>
    <t>kJ/h</t>
  </si>
  <si>
    <t>Q</t>
  </si>
  <si>
    <t xml:space="preserve">K </t>
  </si>
  <si>
    <t>K</t>
  </si>
  <si>
    <r>
      <t>y</t>
    </r>
    <r>
      <rPr>
        <vertAlign val="subscript"/>
        <sz val="11"/>
        <color theme="1"/>
        <rFont val="Calibri"/>
        <family val="2"/>
        <scheme val="minor"/>
      </rPr>
      <t>benzene</t>
    </r>
  </si>
  <si>
    <r>
      <t>y</t>
    </r>
    <r>
      <rPr>
        <vertAlign val="subscript"/>
        <sz val="11"/>
        <color theme="1"/>
        <rFont val="Calibri"/>
        <family val="2"/>
        <scheme val="minor"/>
      </rPr>
      <t>toluene</t>
    </r>
  </si>
  <si>
    <r>
      <t>T</t>
    </r>
    <r>
      <rPr>
        <vertAlign val="subscript"/>
        <sz val="11"/>
        <color theme="1"/>
        <rFont val="Calibri"/>
        <family val="2"/>
        <scheme val="minor"/>
      </rPr>
      <t>1a</t>
    </r>
  </si>
  <si>
    <r>
      <t>T</t>
    </r>
    <r>
      <rPr>
        <vertAlign val="subscript"/>
        <sz val="11"/>
        <color theme="1"/>
        <rFont val="Calibri"/>
        <family val="2"/>
        <scheme val="minor"/>
      </rPr>
      <t>2a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</si>
  <si>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H-Q</t>
    </r>
  </si>
  <si>
    <r>
      <t>=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</si>
  <si>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ammonia</t>
  </si>
  <si>
    <t>integral terms (J/mol)</t>
  </si>
  <si>
    <t>mol/min</t>
  </si>
  <si>
    <t>feed*integral (kJ/min)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</si>
</sst>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/>
    <xf numFmtId="0" fontId="0" fillId="0" borderId="1" xfId="0" applyBorder="1" applyAlignment="1">
      <alignment horizontal="center"/>
    </xf>
    <xf numFmtId="0" fontId="4" fillId="0" borderId="0" xfId="1"/>
    <xf numFmtId="2" fontId="0" fillId="0" borderId="0" xfId="0" applyNumberFormat="1"/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3" xfId="0" applyFill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1" fontId="0" fillId="0" borderId="5" xfId="0" applyNumberForma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3" fontId="0" fillId="3" borderId="2" xfId="0" applyNumberFormat="1" applyFill="1" applyBorder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D$7" horiz="1" inc="5" max="700" min="400" noThreeD="1" page="25" val="63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335492</xdr:colOff>
      <xdr:row>9</xdr:row>
      <xdr:rowOff>85725</xdr:rowOff>
    </xdr:from>
    <xdr:to>
      <xdr:col>12</xdr:col>
      <xdr:colOff>105834</xdr:colOff>
      <xdr:row>17</xdr:row>
      <xdr:rowOff>52917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35492" y="1895475"/>
              <a:ext cx="6945842" cy="149119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 heat capacity equations (J/(mol K)) are applicable from 273 to 1500 K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sSup>
                      <m:sSup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p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b>
                            <m:r>
                              <a:rPr lang="en-US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p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100"/>
            </a:p>
            <a:p>
              <a:pPr rtl="0"/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𝑄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en-US" sz="1100" b="0" i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Δ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Σ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b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100" b="0" i="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T</m:t>
                                </m:r>
                              </m:e>
                              <m:sub>
                                <m:r>
                                  <a:rPr lang="en-US" sz="1100" b="0" i="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n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i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D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i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(</m:t>
                    </m:r>
                    <m:sSubSup>
                      <m:sSubSupPr>
                        <m:ctrlP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a:rPr lang="en-US" sz="1100" b="0" i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b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p>
                      <m:s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/>
                <a:t>Note in</a:t>
              </a:r>
              <a:r>
                <a:rPr lang="en-US" sz="1100" baseline="0"/>
                <a:t> the spreadsheet: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2</m:t>
                      </m:r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  ,  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1</m:t>
                      </m:r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</m:oMath>
              </a14:m>
              <a:r>
                <a:rPr lang="en-US" sz="1100" b="0" baseline="0"/>
                <a:t>  </a:t>
              </a:r>
              <a:r>
                <a:rPr lang="en-US" sz="1100"/>
                <a:t>since T1 and</a:t>
              </a:r>
              <a:r>
                <a:rPr lang="en-US" sz="1100" baseline="0"/>
                <a:t> T2 are cell locations so they cannot be used as variable names. The heat capacities are in J/(mol K), but the energies are converted to kJ for the first law calculation.</a:t>
              </a:r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35492" y="1895475"/>
              <a:ext cx="6945842" cy="149119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 heat capacity equations (J/(mol K)) are applicable from 273 to 1500 K</a:t>
              </a:r>
            </a:p>
            <a:p>
              <a:pPr/>
              <a:r>
                <a:rPr lang="en-US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𝐶_(𝑃,𝑖)=𝐴_𝑖+𝐵_𝑖 𝑇+𝐶_𝑖 𝑇^2+〖𝐷_𝑖 𝑇〗^3</a:t>
              </a:r>
              <a:endParaRPr lang="en-US" sz="1100"/>
            </a:p>
            <a:p>
              <a:pPr rtl="0"/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Δ𝐻=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Σ𝑛_𝑖 𝐴_𝑖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T_1 )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+(Σ𝑛_𝑖 𝐵_𝑖)/2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2 )+(Σ𝑛_𝑖 𝐶_𝑖)/3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3 )+(Σn_i D_i)/4(T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4)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/>
                <a:t>Note in</a:t>
              </a:r>
              <a:r>
                <a:rPr lang="en-US" sz="1100" baseline="0"/>
                <a:t> the spreadsheet: </a:t>
              </a:r>
              <a:r>
                <a:rPr lang="en-US" sz="1100" b="0" i="0" baseline="0">
                  <a:latin typeface="Cambria Math" panose="02040503050406030204" pitchFamily="18" charset="0"/>
                </a:rPr>
                <a:t>𝑇_2=𝑇_2𝑎   ,  𝑇_1=𝑇_1𝑎</a:t>
              </a:r>
              <a:r>
                <a:rPr lang="en-US" sz="1100" b="0" baseline="0"/>
                <a:t>  </a:t>
              </a:r>
              <a:r>
                <a:rPr lang="en-US" sz="1100"/>
                <a:t>since T1 and</a:t>
              </a:r>
              <a:r>
                <a:rPr lang="en-US" sz="1100" baseline="0"/>
                <a:t> T2 are cell locations so they cannot be used as variable names. The heat capacities are in J/(mol K), but the energies are converted to kJ for the first law calculation.</a:t>
              </a:r>
              <a:endParaRPr lang="en-US" sz="11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14</xdr:row>
      <xdr:rowOff>149225</xdr:rowOff>
    </xdr:from>
    <xdr:to>
      <xdr:col>12</xdr:col>
      <xdr:colOff>52917</xdr:colOff>
      <xdr:row>27</xdr:row>
      <xdr:rowOff>149225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82575" y="3133725"/>
              <a:ext cx="6945842" cy="24765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 heat capacity equations (J/(mol K)) are applicable from 273 to 1500 K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sSup>
                      <m:sSup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p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US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US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b>
                            <m:r>
                              <a:rPr lang="en-US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p>
                        <m:r>
                          <a:rPr lang="en-US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100"/>
            </a:p>
            <a:p>
              <a:pPr rtl="0"/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𝑄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en-US" sz="1100" b="0" i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Δ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Σ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d>
                      <m:d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b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p>
                          <m:sSup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100" b="0" i="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T</m:t>
                                </m:r>
                              </m:e>
                              <m:sub>
                                <m:r>
                                  <a:rPr lang="en-US" sz="1100" b="0" i="0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  <m:sup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e>
                    </m:d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Σ</m:t>
                        </m:r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n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i</m:t>
                            </m:r>
                          </m:sub>
                        </m:sSub>
                        <m:sSub>
                          <m:sSub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D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i</m:t>
                            </m:r>
                          </m:sub>
                        </m:sSub>
                      </m:num>
                      <m:den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(</m:t>
                    </m:r>
                    <m:sSubSup>
                      <m:sSubSupPr>
                        <m:ctrlP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a:rPr lang="en-US" sz="1100" b="0" i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b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p>
                      <m:s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</m:t>
                            </m:r>
                          </m:e>
                          <m:sub>
                            <m:r>
                              <a:rPr lang="en-US" sz="1100" b="0" i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e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/>
                <a:t>Note in</a:t>
              </a:r>
              <a:r>
                <a:rPr lang="en-US" sz="1100" baseline="0"/>
                <a:t> the spreadsheet: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2</m:t>
                      </m:r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  ,  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 baseline="0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1</m:t>
                      </m:r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</m:oMath>
              </a14:m>
              <a:r>
                <a:rPr lang="en-US" sz="1100" b="0" baseline="0"/>
                <a:t>  </a:t>
              </a:r>
              <a:r>
                <a:rPr lang="en-US" sz="1100"/>
                <a:t>since T1 and</a:t>
              </a:r>
              <a:r>
                <a:rPr lang="en-US" sz="1100" baseline="0"/>
                <a:t> T2 are cell locations so they cannot be used as variable names. The heat capacities are in J/(mol K), but the energies are converted to kJ for the first law calculation.</a:t>
              </a:r>
              <a:endParaRPr lang="en-US" sz="1100"/>
            </a:p>
            <a:p>
              <a:r>
                <a:rPr lang="en-US" sz="1100"/>
                <a:t>Use the slider in Cells A6-B6 to change the outlet temperature (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en-US" sz="1100"/>
                <a:t> to make </a:t>
              </a:r>
              <a:r>
                <a:rPr lang="en-US" sz="1100">
                  <a:latin typeface="Symbol" panose="05050102010706020507" pitchFamily="18" charset="2"/>
                </a:rPr>
                <a:t>D</a:t>
              </a:r>
              <a:r>
                <a:rPr lang="en-US" sz="1100"/>
                <a:t>H-Q (cell D8) equal</a:t>
              </a:r>
              <a:r>
                <a:rPr lang="en-US" sz="1100" baseline="0"/>
                <a:t> to</a:t>
              </a:r>
              <a:r>
                <a:rPr lang="en-US" sz="1100"/>
                <a:t> zero. This varies the outlet temperature by increments of 5 K, which is probably more accurate</a:t>
              </a:r>
              <a:r>
                <a:rPr lang="en-US" sz="1100" baseline="0"/>
                <a:t> than justified. </a:t>
              </a:r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82575" y="3133725"/>
              <a:ext cx="6945842" cy="24765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These heat capacity equations (J/(mol K)) are applicable from 273 to 1500 K</a:t>
              </a:r>
            </a:p>
            <a:p>
              <a:pPr/>
              <a:r>
                <a:rPr lang="en-US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𝐶_(𝑃,𝑖)=𝐴_𝑖+𝐵_𝑖 𝑇+𝐶_𝑖 𝑇^2+〖𝐷_𝑖 𝑇〗^3</a:t>
              </a:r>
              <a:endParaRPr lang="en-US" sz="1100"/>
            </a:p>
            <a:p>
              <a:pPr rtl="0"/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Δ𝐻=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Σ𝑛_𝑖 𝐴_𝑖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+(Σ𝑛_𝑖 𝐵_𝑖)/2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2 )+(Σ𝑛_𝑖 𝐶_𝑖)/3 (𝑇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3 )+(Σn_i D_i)/4(T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4−〖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T_1</a:t>
              </a:r>
              <a:r>
                <a:rPr lang="x-IV_mathan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4)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/>
                <a:t>Note in</a:t>
              </a:r>
              <a:r>
                <a:rPr lang="en-US" sz="1100" baseline="0"/>
                <a:t> the spreadsheet: </a:t>
              </a:r>
              <a:r>
                <a:rPr lang="en-US" sz="1100" b="0" i="0" baseline="0">
                  <a:latin typeface="Cambria Math" panose="02040503050406030204" pitchFamily="18" charset="0"/>
                </a:rPr>
                <a:t>𝑇_2=𝑇_2𝑎   ,  𝑇_1=𝑇_1𝑎</a:t>
              </a:r>
              <a:r>
                <a:rPr lang="en-US" sz="1100" b="0" baseline="0"/>
                <a:t>  </a:t>
              </a:r>
              <a:r>
                <a:rPr lang="en-US" sz="1100"/>
                <a:t>since T1 and</a:t>
              </a:r>
              <a:r>
                <a:rPr lang="en-US" sz="1100" baseline="0"/>
                <a:t> T2 are cell locations so they cannot be used as variable names. The heat capacities are in J/(mol K), but the energies are converted to kJ for the first law calculation.</a:t>
              </a:r>
              <a:endParaRPr lang="en-US" sz="1100"/>
            </a:p>
            <a:p>
              <a:r>
                <a:rPr lang="en-US" sz="1100"/>
                <a:t>Use the slider in Cells A6-B6 to change the outlet temperature (</a:t>
              </a:r>
              <a:r>
                <a:rPr lang="en-US" sz="1100" b="0" i="0">
                  <a:latin typeface="Cambria Math" panose="02040503050406030204" pitchFamily="18" charset="0"/>
                </a:rPr>
                <a:t>𝑇_2𝑎)</a:t>
              </a:r>
              <a:r>
                <a:rPr lang="en-US" sz="1100"/>
                <a:t> to make </a:t>
              </a:r>
              <a:r>
                <a:rPr lang="en-US" sz="1100">
                  <a:latin typeface="Symbol" panose="05050102010706020507" pitchFamily="18" charset="2"/>
                </a:rPr>
                <a:t>D</a:t>
              </a:r>
              <a:r>
                <a:rPr lang="en-US" sz="1100"/>
                <a:t>H-Q (cell D8) equal</a:t>
              </a:r>
              <a:r>
                <a:rPr lang="en-US" sz="1100" baseline="0"/>
                <a:t> to</a:t>
              </a:r>
              <a:r>
                <a:rPr lang="en-US" sz="1100"/>
                <a:t> zero. This varies the outlet temperature by increments of 5 K, which is probably more accurate</a:t>
              </a:r>
              <a:r>
                <a:rPr lang="en-US" sz="1100" baseline="0"/>
                <a:t> than justified. </a:t>
              </a:r>
              <a:endParaRPr lang="en-US" sz="1100"/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</xdr:row>
          <xdr:rowOff>247650</xdr:rowOff>
        </xdr:from>
        <xdr:to>
          <xdr:col>1</xdr:col>
          <xdr:colOff>428625</xdr:colOff>
          <xdr:row>6</xdr:row>
          <xdr:rowOff>209550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arnchem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earncheme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H8" sqref="H8"/>
    </sheetView>
  </sheetViews>
  <sheetFormatPr defaultRowHeight="15" x14ac:dyDescent="0.25"/>
  <cols>
    <col min="1" max="1" width="8.140625" customWidth="1"/>
    <col min="2" max="2" width="6.42578125" customWidth="1"/>
    <col min="4" max="4" width="7.85546875" customWidth="1"/>
    <col min="5" max="5" width="7.28515625" customWidth="1"/>
    <col min="6" max="6" width="7" customWidth="1"/>
    <col min="7" max="7" width="10.140625" customWidth="1"/>
    <col min="8" max="8" width="10.85546875" customWidth="1"/>
    <col min="9" max="9" width="10.140625" customWidth="1"/>
    <col min="10" max="10" width="10" customWidth="1"/>
    <col min="11" max="11" width="10.42578125" customWidth="1"/>
    <col min="12" max="12" width="10" customWidth="1"/>
    <col min="13" max="13" width="5.7109375" customWidth="1"/>
  </cols>
  <sheetData>
    <row r="1" spans="1:11" x14ac:dyDescent="0.25">
      <c r="A1" t="s">
        <v>16</v>
      </c>
      <c r="E1" s="7" t="s">
        <v>1</v>
      </c>
    </row>
    <row r="2" spans="1:11" x14ac:dyDescent="0.25">
      <c r="A2" t="s">
        <v>0</v>
      </c>
    </row>
    <row r="3" spans="1:11" x14ac:dyDescent="0.25">
      <c r="A3" s="11"/>
      <c r="C3" s="1" t="s">
        <v>19</v>
      </c>
      <c r="D3" s="1">
        <v>100</v>
      </c>
      <c r="E3" t="s">
        <v>33</v>
      </c>
    </row>
    <row r="4" spans="1:11" ht="18.75" thickBot="1" x14ac:dyDescent="0.4">
      <c r="C4" s="1" t="s">
        <v>27</v>
      </c>
      <c r="D4" s="1">
        <v>375</v>
      </c>
      <c r="E4" t="s">
        <v>24</v>
      </c>
      <c r="F4" s="23"/>
      <c r="G4" s="28" t="s">
        <v>14</v>
      </c>
      <c r="H4" s="28"/>
      <c r="I4" s="28"/>
      <c r="J4" s="28"/>
      <c r="K4" s="28"/>
    </row>
    <row r="5" spans="1:11" ht="17.25" customHeight="1" thickBot="1" x14ac:dyDescent="0.4">
      <c r="C5" s="1" t="s">
        <v>28</v>
      </c>
      <c r="D5" s="25">
        <v>750</v>
      </c>
      <c r="E5" t="s">
        <v>23</v>
      </c>
      <c r="F5" s="23"/>
      <c r="G5" s="12" t="s">
        <v>2</v>
      </c>
      <c r="H5" s="16" t="s">
        <v>8</v>
      </c>
      <c r="I5" s="16" t="s">
        <v>9</v>
      </c>
      <c r="J5" s="16" t="s">
        <v>12</v>
      </c>
      <c r="K5" s="16" t="s">
        <v>11</v>
      </c>
    </row>
    <row r="6" spans="1:11" ht="15.75" thickBot="1" x14ac:dyDescent="0.3">
      <c r="C6" s="1" t="s">
        <v>22</v>
      </c>
      <c r="D6" s="26">
        <f>H8</f>
        <v>1697.2476562500001</v>
      </c>
      <c r="E6" t="s">
        <v>21</v>
      </c>
      <c r="F6" s="24"/>
      <c r="G6" s="1" t="s">
        <v>31</v>
      </c>
      <c r="H6" s="17">
        <v>24.619</v>
      </c>
      <c r="I6" s="18">
        <v>3.7499999999999999E-2</v>
      </c>
      <c r="J6" s="18">
        <v>-1.3799999999999999E-6</v>
      </c>
      <c r="K6" s="18">
        <v>0</v>
      </c>
    </row>
    <row r="7" spans="1:11" x14ac:dyDescent="0.25">
      <c r="C7" s="1"/>
      <c r="G7" s="27" t="s">
        <v>32</v>
      </c>
      <c r="H7" s="10">
        <f>H6*(T2a-T1a)</f>
        <v>9232.125</v>
      </c>
      <c r="I7" s="10">
        <f>I6*(T2a^2-T1a^2)/2</f>
        <v>7910.15625</v>
      </c>
      <c r="J7" s="10">
        <f>J6*(T2a^3-T1a^3)/3</f>
        <v>-169.80468749999997</v>
      </c>
    </row>
    <row r="8" spans="1:11" x14ac:dyDescent="0.25">
      <c r="G8" s="27" t="s">
        <v>34</v>
      </c>
      <c r="H8" s="24">
        <f>D3*(H7+I7+J7)/1000</f>
        <v>1697.2476562500001</v>
      </c>
      <c r="I8" s="23"/>
      <c r="J8" s="23"/>
      <c r="K8" s="23"/>
    </row>
    <row r="9" spans="1:11" x14ac:dyDescent="0.25">
      <c r="G9" s="1"/>
      <c r="H9" s="10"/>
      <c r="I9" s="10"/>
      <c r="J9" s="3"/>
      <c r="K9" s="19"/>
    </row>
    <row r="10" spans="1:11" x14ac:dyDescent="0.25">
      <c r="H10" s="1"/>
      <c r="I10" s="1"/>
      <c r="J10" s="1"/>
      <c r="K10" s="1"/>
    </row>
    <row r="11" spans="1:11" x14ac:dyDescent="0.25">
      <c r="H11" s="2"/>
      <c r="I11" s="2"/>
      <c r="J11" s="2"/>
      <c r="K11" s="2"/>
    </row>
  </sheetData>
  <mergeCells count="1">
    <mergeCell ref="G4:K4"/>
  </mergeCells>
  <hyperlinks>
    <hyperlink ref="E1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"/>
  <sheetViews>
    <sheetView zoomScale="90" zoomScaleNormal="90" workbookViewId="0">
      <selection activeCell="D7" sqref="D7"/>
    </sheetView>
  </sheetViews>
  <sheetFormatPr defaultRowHeight="15" x14ac:dyDescent="0.25"/>
  <cols>
    <col min="1" max="1" width="8.140625" customWidth="1"/>
    <col min="2" max="2" width="6.42578125" customWidth="1"/>
    <col min="4" max="4" width="7.85546875" customWidth="1"/>
    <col min="5" max="5" width="7.28515625" customWidth="1"/>
    <col min="6" max="6" width="7" customWidth="1"/>
    <col min="7" max="7" width="10.140625" customWidth="1"/>
    <col min="8" max="8" width="10.85546875" customWidth="1"/>
    <col min="9" max="9" width="10.140625" customWidth="1"/>
    <col min="10" max="10" width="10" customWidth="1"/>
    <col min="11" max="11" width="10.42578125" customWidth="1"/>
    <col min="12" max="12" width="10" customWidth="1"/>
    <col min="13" max="13" width="5.7109375" customWidth="1"/>
  </cols>
  <sheetData>
    <row r="1" spans="1:14" x14ac:dyDescent="0.25">
      <c r="A1" t="s">
        <v>16</v>
      </c>
      <c r="E1" s="7" t="s">
        <v>1</v>
      </c>
    </row>
    <row r="2" spans="1:14" x14ac:dyDescent="0.25">
      <c r="A2" t="s">
        <v>0</v>
      </c>
    </row>
    <row r="3" spans="1:14" ht="18.75" thickBot="1" x14ac:dyDescent="0.4">
      <c r="A3" s="11"/>
      <c r="C3" s="1" t="s">
        <v>19</v>
      </c>
      <c r="D3" s="1">
        <v>540</v>
      </c>
      <c r="E3" t="s">
        <v>20</v>
      </c>
      <c r="F3" s="6"/>
      <c r="G3" s="28" t="s">
        <v>14</v>
      </c>
      <c r="H3" s="28"/>
      <c r="I3" s="28"/>
      <c r="J3" s="28"/>
      <c r="K3" s="28"/>
    </row>
    <row r="4" spans="1:14" ht="18.75" thickBot="1" x14ac:dyDescent="0.4">
      <c r="C4" s="1" t="s">
        <v>25</v>
      </c>
      <c r="D4" s="4">
        <v>0.7</v>
      </c>
      <c r="E4" s="8"/>
      <c r="F4" s="15" t="s">
        <v>15</v>
      </c>
      <c r="G4" s="12" t="s">
        <v>2</v>
      </c>
      <c r="H4" s="6" t="s">
        <v>8</v>
      </c>
      <c r="I4" s="6" t="s">
        <v>9</v>
      </c>
      <c r="J4" s="6" t="s">
        <v>12</v>
      </c>
      <c r="K4" s="6" t="s">
        <v>11</v>
      </c>
    </row>
    <row r="5" spans="1:14" ht="18.75" thickBot="1" x14ac:dyDescent="0.4">
      <c r="C5" s="1" t="s">
        <v>26</v>
      </c>
      <c r="D5" s="4">
        <v>0.3</v>
      </c>
      <c r="E5" s="8"/>
      <c r="F5" s="10">
        <f>D3*D4</f>
        <v>378</v>
      </c>
      <c r="G5" s="1" t="s">
        <v>17</v>
      </c>
      <c r="H5" s="17">
        <v>-36.192999999999998</v>
      </c>
      <c r="I5" s="18">
        <v>0.48443999999999998</v>
      </c>
      <c r="J5" s="18">
        <v>-3.1547999999999998E-4</v>
      </c>
      <c r="K5" s="18">
        <v>7.7752999999999995E-8</v>
      </c>
    </row>
    <row r="6" spans="1:14" ht="18.75" thickBot="1" x14ac:dyDescent="0.4">
      <c r="C6" s="1" t="s">
        <v>27</v>
      </c>
      <c r="D6" s="1">
        <f>273+150</f>
        <v>423</v>
      </c>
      <c r="E6" t="s">
        <v>24</v>
      </c>
      <c r="F6" s="10">
        <f>D3*D5</f>
        <v>162</v>
      </c>
      <c r="G6" s="1" t="s">
        <v>18</v>
      </c>
      <c r="H6" s="17">
        <v>-34.363999999999997</v>
      </c>
      <c r="I6" s="18">
        <v>0.88887000000000005</v>
      </c>
      <c r="J6" s="18">
        <v>-3.4434999999999999E-4</v>
      </c>
      <c r="K6" s="18">
        <v>8.0334999999999998E-8</v>
      </c>
    </row>
    <row r="7" spans="1:14" ht="17.25" customHeight="1" x14ac:dyDescent="0.35">
      <c r="C7" s="1" t="s">
        <v>28</v>
      </c>
      <c r="D7" s="13">
        <v>630</v>
      </c>
      <c r="E7" t="s">
        <v>23</v>
      </c>
      <c r="F7" s="9"/>
      <c r="G7" s="1"/>
      <c r="H7" s="1"/>
      <c r="I7" s="3"/>
      <c r="J7" s="2"/>
      <c r="K7" s="2"/>
    </row>
    <row r="8" spans="1:14" x14ac:dyDescent="0.25">
      <c r="C8" s="1" t="s">
        <v>22</v>
      </c>
      <c r="D8" s="22">
        <v>22000</v>
      </c>
      <c r="E8" t="s">
        <v>21</v>
      </c>
      <c r="F8" s="9"/>
      <c r="G8" s="1"/>
      <c r="H8" s="1"/>
      <c r="I8" s="3"/>
      <c r="J8" s="2"/>
      <c r="K8" s="2"/>
    </row>
    <row r="9" spans="1:14" x14ac:dyDescent="0.25">
      <c r="C9" s="1" t="s">
        <v>29</v>
      </c>
      <c r="D9" s="20">
        <f>L13-D8</f>
        <v>824.00045609000517</v>
      </c>
    </row>
    <row r="10" spans="1:14" ht="18.75" thickBot="1" x14ac:dyDescent="0.4">
      <c r="H10" s="6" t="s">
        <v>5</v>
      </c>
      <c r="I10" s="6" t="s">
        <v>6</v>
      </c>
      <c r="J10" s="6" t="s">
        <v>7</v>
      </c>
      <c r="K10" s="6" t="s">
        <v>10</v>
      </c>
    </row>
    <row r="11" spans="1:14" x14ac:dyDescent="0.25">
      <c r="G11" s="1"/>
      <c r="H11" s="10">
        <f>F5*H5+F6*H6</f>
        <v>-19247.921999999999</v>
      </c>
      <c r="I11" s="10">
        <f>F5*I5+F6*I6</f>
        <v>327.11525999999998</v>
      </c>
      <c r="J11" s="3">
        <f>F5*J5+F6*J6</f>
        <v>-0.17503613999999998</v>
      </c>
      <c r="K11" s="19">
        <f>F5*K5+F6*K6</f>
        <v>4.2404904000000002E-5</v>
      </c>
    </row>
    <row r="12" spans="1:14" ht="15.75" thickBot="1" x14ac:dyDescent="0.3">
      <c r="H12" s="1"/>
      <c r="I12" s="1"/>
      <c r="J12" s="1"/>
      <c r="K12" s="1"/>
      <c r="L12" t="s">
        <v>3</v>
      </c>
      <c r="M12" t="s">
        <v>4</v>
      </c>
    </row>
    <row r="13" spans="1:14" ht="15.75" thickBot="1" x14ac:dyDescent="0.3">
      <c r="G13" t="s">
        <v>13</v>
      </c>
      <c r="H13" s="2">
        <f>H11*(T2a-T1a)</f>
        <v>-3984319.8539999998</v>
      </c>
      <c r="I13" s="2">
        <f>(I11/2)*(T2a^2-T1a^2)</f>
        <v>35650820.168729998</v>
      </c>
      <c r="J13" s="2">
        <f>(J11/3)*(T2a^3-T1a^3)</f>
        <v>-10173102.382197538</v>
      </c>
      <c r="K13" s="2">
        <f>(K11/4)*(T2a^4-T1a^4)</f>
        <v>1330602.5235575477</v>
      </c>
      <c r="L13" s="21">
        <f>SUM(H13:K13)/1000</f>
        <v>22824.000456090005</v>
      </c>
      <c r="M13" s="14" t="s">
        <v>21</v>
      </c>
      <c r="N13" s="5" t="s">
        <v>30</v>
      </c>
    </row>
  </sheetData>
  <mergeCells count="1">
    <mergeCell ref="G3:K3"/>
  </mergeCells>
  <hyperlinks>
    <hyperlink ref="E1" r:id="rId1"/>
  </hyperlinks>
  <pageMargins left="0.7" right="0.7" top="0.75" bottom="0.75" header="0.3" footer="0.3"/>
  <pageSetup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5" name="Scroll Bar 3">
              <controlPr defaultSize="0" autoPict="0">
                <anchor moveWithCells="1">
                  <from>
                    <xdr:col>0</xdr:col>
                    <xdr:colOff>9525</xdr:colOff>
                    <xdr:row>5</xdr:row>
                    <xdr:rowOff>247650</xdr:rowOff>
                  </from>
                  <to>
                    <xdr:col>1</xdr:col>
                    <xdr:colOff>428625</xdr:colOff>
                    <xdr:row>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determine heat added</vt:lpstr>
      <vt:lpstr>determine outlet temperature</vt:lpstr>
      <vt:lpstr>'determine heat added'!T1a</vt:lpstr>
      <vt:lpstr>T1a</vt:lpstr>
      <vt:lpstr>'determine heat added'!T2a</vt:lpstr>
      <vt:lpstr>T2a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 Falconer</dc:creator>
  <cp:lastModifiedBy>John L Falconer</cp:lastModifiedBy>
  <dcterms:created xsi:type="dcterms:W3CDTF">2020-09-01T22:16:26Z</dcterms:created>
  <dcterms:modified xsi:type="dcterms:W3CDTF">2020-09-29T15:48:20Z</dcterms:modified>
</cp:coreProperties>
</file>