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lconer\Dropbox\@@Active\"/>
    </mc:Choice>
  </mc:AlternateContent>
  <bookViews>
    <workbookView xWindow="1860" yWindow="0" windowWidth="12900" windowHeight="12195"/>
  </bookViews>
  <sheets>
    <sheet name="Sheet1" sheetId="1" r:id="rId1"/>
  </sheets>
  <definedNames>
    <definedName name="t">Sheet1!$B$7</definedName>
    <definedName name="temp">Sheet1!$B$6</definedName>
    <definedName name="tr">Sheet1!$B$9</definedName>
    <definedName name="trr">Sheet1!$B$10</definedName>
    <definedName name="tt">Sheet1!$C$20</definedName>
    <definedName name="ttt">Sheet1!$C$21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G23" i="1"/>
  <c r="F23" i="1"/>
  <c r="H21" i="1"/>
  <c r="E23" i="1"/>
  <c r="I21" i="1"/>
  <c r="F21" i="1"/>
  <c r="B13" i="1" l="1"/>
  <c r="E21" i="1"/>
  <c r="G21" i="1" s="1"/>
  <c r="J8" i="1"/>
  <c r="J7" i="1"/>
  <c r="E19" i="1"/>
  <c r="C21" i="1"/>
  <c r="C20" i="1"/>
  <c r="F19" i="1" s="1"/>
  <c r="G19" i="1" l="1"/>
  <c r="C11" i="1"/>
  <c r="C12" i="1" l="1"/>
  <c r="C13" i="1" s="1"/>
</calcChain>
</file>

<file path=xl/comments1.xml><?xml version="1.0" encoding="utf-8"?>
<comments xmlns="http://schemas.openxmlformats.org/spreadsheetml/2006/main">
  <authors>
    <author>John L Falconer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 xml:space="preserve">Enter temperature in K to calculate enthalpy
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H-H298 for temperature in cell B6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Note: this is the same as -(F-H) (cell J7) for the temperature range 298-1300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 xml:space="preserve">Note: this is the same as +(F-H) for the 1300-6000 temperature range (cell J8)
</t>
        </r>
      </text>
    </comment>
  </commentList>
</comments>
</file>

<file path=xl/sharedStrings.xml><?xml version="1.0" encoding="utf-8"?>
<sst xmlns="http://schemas.openxmlformats.org/spreadsheetml/2006/main" count="45" uniqueCount="41">
  <si>
    <t>A</t>
  </si>
  <si>
    <t>B</t>
  </si>
  <si>
    <t>C</t>
  </si>
  <si>
    <t>D</t>
  </si>
  <si>
    <t>E</t>
  </si>
  <si>
    <t>H</t>
  </si>
  <si>
    <t>F</t>
  </si>
  <si>
    <t>t</t>
  </si>
  <si>
    <t>298-1300</t>
  </si>
  <si>
    <t>1300-6000</t>
  </si>
  <si>
    <t>temp (K)</t>
  </si>
  <si>
    <t>t=temp/1000</t>
  </si>
  <si>
    <t>01300-6000</t>
  </si>
  <si>
    <t>T/1000</t>
  </si>
  <si>
    <t>at tt</t>
  </si>
  <si>
    <t>F-H</t>
  </si>
  <si>
    <t>at ttt</t>
  </si>
  <si>
    <t>University of Colorado Boulder</t>
  </si>
  <si>
    <t>Calculate H for methane from NIST WebBook (https://webbook.nist.gov )</t>
  </si>
  <si>
    <t>www.LearnChemE.com</t>
  </si>
  <si>
    <t>temperature range (K)</t>
  </si>
  <si>
    <t>temp(K) =</t>
  </si>
  <si>
    <t>Calculate using NIST WebBook formula for enthalpy</t>
  </si>
  <si>
    <r>
      <t>= (H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-H</t>
    </r>
    <r>
      <rPr>
        <vertAlign val="superscript"/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298</t>
    </r>
    <r>
      <rPr>
        <sz val="11"/>
        <color theme="1"/>
        <rFont val="Calibri"/>
        <family val="2"/>
        <scheme val="minor"/>
      </rPr>
      <t>) for the temperature in cell B6 and B13</t>
    </r>
  </si>
  <si>
    <t>= tt</t>
  </si>
  <si>
    <t>= ttt</t>
  </si>
  <si>
    <t>T(K)</t>
  </si>
  <si>
    <r>
      <t>= H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-H</t>
    </r>
    <r>
      <rPr>
        <vertAlign val="superscript"/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298</t>
    </r>
    <r>
      <rPr>
        <sz val="11"/>
        <color theme="1"/>
        <rFont val="Calibri"/>
        <family val="2"/>
        <scheme val="minor"/>
      </rPr>
      <t xml:space="preserve"> if temperature (cell B50) between 298 and 1300 K</t>
    </r>
  </si>
  <si>
    <r>
      <t>= H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-H</t>
    </r>
    <r>
      <rPr>
        <vertAlign val="superscript"/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298</t>
    </r>
    <r>
      <rPr>
        <sz val="11"/>
        <color theme="1"/>
        <rFont val="Calibri"/>
        <family val="2"/>
        <scheme val="minor"/>
      </rPr>
      <t xml:space="preserve"> if temperature (cell B50) between1300 and 6000 K</t>
    </r>
  </si>
  <si>
    <r>
      <t>(H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-H</t>
    </r>
    <r>
      <rPr>
        <vertAlign val="superscript"/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298</t>
    </r>
    <r>
      <rPr>
        <sz val="11"/>
        <color theme="1"/>
        <rFont val="Calibri"/>
        <family val="2"/>
        <scheme val="minor"/>
      </rPr>
      <t>) at ttt</t>
    </r>
  </si>
  <si>
    <r>
      <t>(H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-H</t>
    </r>
    <r>
      <rPr>
        <vertAlign val="superscript"/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298</t>
    </r>
    <r>
      <rPr>
        <sz val="11"/>
        <color theme="1"/>
        <rFont val="Calibri"/>
        <family val="2"/>
        <scheme val="minor"/>
      </rPr>
      <t>) at tt</t>
    </r>
  </si>
  <si>
    <t>Evaluate integral</t>
  </si>
  <si>
    <t>F21-E21</t>
  </si>
  <si>
    <r>
      <t>t</t>
    </r>
    <r>
      <rPr>
        <vertAlign val="subscript"/>
        <sz val="11"/>
        <color theme="1"/>
        <rFont val="Calibri"/>
        <family val="2"/>
        <scheme val="minor"/>
      </rPr>
      <t>r</t>
    </r>
  </si>
  <si>
    <r>
      <t>t</t>
    </r>
    <r>
      <rPr>
        <vertAlign val="subscript"/>
        <sz val="11"/>
        <color theme="1"/>
        <rFont val="Calibri"/>
        <family val="2"/>
        <scheme val="minor"/>
      </rPr>
      <t>rr</t>
    </r>
  </si>
  <si>
    <r>
      <t>at t</t>
    </r>
    <r>
      <rPr>
        <vertAlign val="subscript"/>
        <sz val="11"/>
        <color theme="1"/>
        <rFont val="Calibri"/>
        <family val="2"/>
        <scheme val="minor"/>
      </rPr>
      <t>r</t>
    </r>
  </si>
  <si>
    <r>
      <t>at t</t>
    </r>
    <r>
      <rPr>
        <vertAlign val="subscript"/>
        <sz val="11"/>
        <color theme="1"/>
        <rFont val="Calibri"/>
        <family val="2"/>
        <scheme val="minor"/>
      </rPr>
      <t>rr</t>
    </r>
  </si>
  <si>
    <r>
      <t>at t</t>
    </r>
    <r>
      <rPr>
        <vertAlign val="subscript"/>
        <sz val="11"/>
        <color theme="1"/>
        <rFont val="Calibri"/>
        <family val="2"/>
        <scheme val="minor"/>
      </rPr>
      <t>rr</t>
    </r>
    <r>
      <rPr>
        <sz val="11"/>
        <color theme="1"/>
        <rFont val="Calibri"/>
        <family val="2"/>
        <scheme val="minor"/>
      </rPr>
      <t>-t</t>
    </r>
    <r>
      <rPr>
        <vertAlign val="subscript"/>
        <sz val="11"/>
        <color theme="1"/>
        <rFont val="Calibri"/>
        <family val="2"/>
        <scheme val="minor"/>
      </rPr>
      <t>r</t>
    </r>
  </si>
  <si>
    <r>
      <t>Calculate H by integrating NIST WebBook C</t>
    </r>
    <r>
      <rPr>
        <b/>
        <vertAlign val="subscript"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equations and substituting limits</t>
    </r>
  </si>
  <si>
    <t>kJ/mol</t>
  </si>
  <si>
    <r>
      <t>H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-H</t>
    </r>
    <r>
      <rPr>
        <vertAlign val="superscript"/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298</t>
    </r>
    <r>
      <rPr>
        <sz val="11"/>
        <color theme="1"/>
        <rFont val="Calibri"/>
        <family val="2"/>
        <scheme val="minor"/>
      </rPr>
      <t xml:space="preserve"> (kJ/mol)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</si>
</sst>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6" formatCode="0.00000"/>
    <numFmt numFmtId="167" formatCode="0.0000"/>
    <numFmt numFmtId="168" formatCode="0.000000"/>
  </numFmts>
  <fonts count="8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left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4" fillId="0" borderId="0" xfId="1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8" fontId="0" fillId="2" borderId="2" xfId="0" applyNumberFormat="1" applyFill="1" applyBorder="1" applyAlignment="1">
      <alignment horizontal="center"/>
    </xf>
    <xf numFmtId="166" fontId="0" fillId="2" borderId="3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0" fontId="0" fillId="0" borderId="0" xfId="0" quotePrefix="1" applyAlignment="1">
      <alignment horizontal="left"/>
    </xf>
    <xf numFmtId="0" fontId="0" fillId="2" borderId="4" xfId="0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Font="1" applyAlignment="1">
      <alignment horizontal="center"/>
    </xf>
    <xf numFmtId="167" fontId="0" fillId="4" borderId="2" xfId="0" applyNumberFormat="1" applyFill="1" applyBorder="1" applyAlignment="1">
      <alignment horizontal="center"/>
    </xf>
    <xf numFmtId="167" fontId="0" fillId="4" borderId="2" xfId="0" applyNumberFormat="1" applyFill="1" applyBorder="1"/>
    <xf numFmtId="0" fontId="7" fillId="0" borderId="0" xfId="0" applyFont="1"/>
    <xf numFmtId="0" fontId="0" fillId="2" borderId="9" xfId="0" applyFill="1" applyBorder="1" applyAlignment="1">
      <alignment horizontal="left"/>
    </xf>
    <xf numFmtId="0" fontId="0" fillId="2" borderId="6" xfId="0" quotePrefix="1" applyFill="1" applyBorder="1" applyAlignment="1">
      <alignment horizontal="center"/>
    </xf>
    <xf numFmtId="0" fontId="0" fillId="2" borderId="7" xfId="0" quotePrefix="1" applyFill="1" applyBorder="1" applyAlignment="1">
      <alignment horizontal="center"/>
    </xf>
    <xf numFmtId="2" fontId="0" fillId="2" borderId="8" xfId="0" applyNumberFormat="1" applyFill="1" applyBorder="1" applyAlignment="1">
      <alignment horizontal="right"/>
    </xf>
    <xf numFmtId="164" fontId="0" fillId="2" borderId="8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152399</xdr:colOff>
      <xdr:row>8</xdr:row>
      <xdr:rowOff>66676</xdr:rowOff>
    </xdr:from>
    <xdr:to>
      <xdr:col>16</xdr:col>
      <xdr:colOff>400050</xdr:colOff>
      <xdr:row>17</xdr:row>
      <xdr:rowOff>9525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5953124" y="1647826"/>
              <a:ext cx="4514851" cy="195262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Using equation for enthalpy from NIST WebBook</a:t>
              </a: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𝐻</m:t>
                        </m:r>
                      </m:e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𝑜</m:t>
                        </m:r>
                      </m:sup>
                    </m:sSup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−</m:t>
                    </m:r>
                    <m:sSubSup>
                      <m:sSubSup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298</m:t>
                        </m:r>
                      </m:sub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𝑜</m:t>
                        </m:r>
                      </m:sup>
                    </m:sSubSup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𝐴𝑡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f>
                      <m:f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𝐵</m:t>
                        </m:r>
                        <m:sSup>
                          <m:sSup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𝑡</m:t>
                            </m:r>
                          </m:e>
                          <m:sup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f>
                      <m:f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𝐶</m:t>
                        </m:r>
                        <m:sSup>
                          <m:sSup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𝑡</m:t>
                            </m:r>
                          </m:e>
                          <m:sup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3</m:t>
                            </m:r>
                          </m:sup>
                        </m:sSup>
                      </m:num>
                      <m:den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f>
                      <m:f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𝐷</m:t>
                        </m:r>
                        <m:sSup>
                          <m:sSup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𝑡</m:t>
                            </m:r>
                          </m:e>
                          <m:sup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4</m:t>
                            </m:r>
                          </m:sup>
                        </m:sSup>
                      </m:num>
                      <m:den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4</m:t>
                        </m:r>
                      </m:den>
                    </m:f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−</m:t>
                    </m:r>
                    <m:f>
                      <m:f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𝐸</m:t>
                        </m:r>
                      </m:num>
                      <m:den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𝑡</m:t>
                        </m:r>
                      </m:den>
                    </m:f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𝐹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−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𝐻</m:t>
                    </m:r>
                  </m:oMath>
                </m:oMathPara>
              </a14:m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</a:t>
              </a:r>
              <a14:m>
                <m:oMath xmlns:m="http://schemas.openxmlformats.org/officeDocument/2006/math">
                  <m:r>
                    <a:rPr lang="en-US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𝑡</m:t>
                  </m:r>
                  <m:r>
                    <a:rPr lang="en-US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=</m:t>
                  </m:r>
                  <m:f>
                    <m:f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𝑇</m:t>
                      </m:r>
                      <m:d>
                        <m:d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𝐾</m:t>
                          </m:r>
                        </m:e>
                      </m:d>
                    </m:num>
                    <m:den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1000</m:t>
                      </m:r>
                    </m:den>
                  </m:f>
                </m:oMath>
              </a14:m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Note that this yields</a:t>
              </a:r>
              <a:r>
                <a:rPr lang="en-US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H in kJ/mol even though the heat capacity is in J/(mol K) because integration was done with respect to t instead of T.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if 298 &lt; T &lt; 1300, use parameters for that temperature range (cells C7 to J7) </a:t>
              </a: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if 1300 &lt; T &lt; 6000, use parameters for that temperature range (cells C8-J8)</a:t>
              </a:r>
            </a:p>
            <a:p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temp in B6 and B13, </a:t>
              </a:r>
              <a14:m>
                <m:oMath xmlns:m="http://schemas.openxmlformats.org/officeDocument/2006/math">
                  <m:sSup>
                    <m:sSupPr>
                      <m:ctrlPr>
                        <a:rPr lang="x-IV_mathan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x-IV_mathan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𝐻</m:t>
                      </m:r>
                    </m:e>
                    <m:sup>
                      <m:r>
                        <a:rPr lang="x-IV_mathan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𝑜</m:t>
                      </m:r>
                    </m:sup>
                  </m:sSup>
                  <m:r>
                    <a:rPr lang="x-IV_mathan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sSubSup>
                    <m:sSubSupPr>
                      <m:ctrlPr>
                        <a:rPr lang="x-IV_mathan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x-IV_mathan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x-IV_mathan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298</m:t>
                      </m:r>
                    </m:sub>
                    <m:sup>
                      <m:r>
                        <a:rPr lang="x-IV_mathan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𝑜</m:t>
                      </m:r>
                    </m:sup>
                  </m:sSubSup>
                </m:oMath>
              </a14:m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/>
                <a:t>is in cell C13</a:t>
              </a:r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5953124" y="1647826"/>
              <a:ext cx="4514851" cy="195262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Using equation for enthalpy from NIST WebBook</a:t>
              </a:r>
            </a:p>
            <a:p>
              <a:r>
                <a:rPr lang="x-IV_mathan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𝐻^𝑜−𝐻_298^𝑜=𝐴𝑡+(𝐵𝑡^2)/2+(𝐶𝑡^3)/3+(𝐷𝑡^4)/4−𝐸/𝑡+𝐹−𝐻</a:t>
              </a:r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𝑡=𝑇(𝐾)/1000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Note that this yields</a:t>
              </a:r>
              <a:r>
                <a:rPr lang="en-US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H in kJ/mol even though the heat capacity is in J/(mol K) because integration was done with respect to t instead of T.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if 298 &lt; T &lt; 1300, use parameters for that temperature range (cells C7 to J7) </a:t>
              </a: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if 1300 &lt; T &lt; 6000, use parameters for that temperature range (cells C8-J8)</a:t>
              </a:r>
            </a:p>
            <a:p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temp in B6 and B13, 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𝐻^𝑜−𝐻_298^𝑜</a:t>
              </a: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/>
                <a:t>is in cell C13</a:t>
              </a:r>
            </a:p>
          </xdr:txBody>
        </xdr:sp>
      </mc:Fallback>
    </mc:AlternateContent>
    <xdr:clientData/>
  </xdr:twoCellAnchor>
  <xdr:twoCellAnchor>
    <xdr:from>
      <xdr:col>7</xdr:col>
      <xdr:colOff>447675</xdr:colOff>
      <xdr:row>22</xdr:row>
      <xdr:rowOff>57150</xdr:rowOff>
    </xdr:from>
    <xdr:to>
      <xdr:col>16</xdr:col>
      <xdr:colOff>447675</xdr:colOff>
      <xdr:row>34</xdr:row>
      <xdr:rowOff>104776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5000625" y="4714875"/>
              <a:ext cx="5514975" cy="233362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 temperature range 298-1300 K, 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 - H = - the integral evaluated at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en-US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</m:t>
                      </m:r>
                    </m:sub>
                  </m:sSub>
                </m:oMath>
              </a14:m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(298 K/1000), where the subscript 1 refers to parameters in the 298-1300 K range</a:t>
              </a: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(F - H) =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−1000[</m:t>
                      </m:r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sSub>
                    <m:sSub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𝑟</m:t>
                      </m:r>
                    </m:sub>
                  </m:sSub>
                  <m:r>
                    <a:rPr lang="en-US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+</m:t>
                  </m:r>
                  <m:f>
                    <m:f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𝐵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sSubSup>
                        <m:sSubSup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𝑟</m:t>
                          </m:r>
                        </m:sub>
                        <m:sup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bSup>
                    </m:num>
                    <m:den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2</m:t>
                      </m:r>
                    </m:den>
                  </m:f>
                  <m:r>
                    <a:rPr lang="en-US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+</m:t>
                  </m:r>
                  <m:f>
                    <m:f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𝐶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sSubSup>
                        <m:sSubSup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𝑟</m:t>
                          </m:r>
                        </m:sub>
                        <m:sup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</m:sSubSup>
                    </m:num>
                    <m:den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3</m:t>
                      </m:r>
                    </m:den>
                  </m:f>
                  <m:r>
                    <a:rPr lang="en-US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+</m:t>
                  </m:r>
                  <m:f>
                    <m:f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𝐷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sSubSup>
                        <m:sSubSup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𝑟</m:t>
                          </m:r>
                        </m:sub>
                        <m:sup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4</m:t>
                          </m:r>
                        </m:sup>
                      </m:sSubSup>
                    </m:num>
                    <m:den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4</m:t>
                      </m:r>
                    </m:den>
                  </m:f>
                  <m:r>
                    <a:rPr lang="en-US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f>
                    <m:f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𝐸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𝑟</m:t>
                          </m:r>
                        </m:sub>
                      </m:sSub>
                    </m:den>
                  </m:f>
                </m:oMath>
              </a14:m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:r>
                <a:rPr lang="en-US" sz="110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temperature range 1300 -6000 K, where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 u="sng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b="0" i="1" u="sng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en-US" sz="1100" b="0" i="1" u="sng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</m:t>
                      </m:r>
                    </m:sub>
                  </m:sSub>
                </m:oMath>
              </a14:m>
              <a:r>
                <a:rPr lang="en-US" sz="110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=298/1000 and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 u="sng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b="0" i="1" u="sng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en-US" sz="1100" b="0" i="1" u="sng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𝑟𝑟</m:t>
                      </m:r>
                    </m:sub>
                  </m:sSub>
                </m:oMath>
              </a14:m>
              <a:r>
                <a:rPr lang="en-US" sz="110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1300/1000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 - H = </a:t>
              </a:r>
              <a14:m>
                <m:oMath xmlns:m="http://schemas.openxmlformats.org/officeDocument/2006/math">
                  <m:r>
                    <a:rPr lang="en-US" sz="11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1000[</m:t>
                  </m:r>
                  <m:nary>
                    <m:nary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naryPr>
                    <m:sub>
                      <m:sSub>
                        <m:sSubPr>
                          <m:ctrlPr>
                            <a:rPr lang="en-US" sz="11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𝑟</m:t>
                          </m:r>
                        </m:sub>
                      </m:sSub>
                    </m:sub>
                    <m:sup>
                      <m:sSub>
                        <m:sSubPr>
                          <m:ctrlPr>
                            <a:rPr lang="en-US" sz="1100" b="0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lang="en-US" sz="1100" b="0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t</m:t>
                          </m:r>
                        </m:e>
                        <m:sub>
                          <m:r>
                            <m:rPr>
                              <m:sty m:val="p"/>
                            </m:rPr>
                            <a:rPr lang="en-US" sz="1100" b="0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rr</m:t>
                          </m:r>
                        </m:sub>
                      </m:sSub>
                    </m:sup>
                    <m:e>
                      <m:d>
                        <m:d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en-US" sz="1100" i="1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𝐴</m:t>
                              </m:r>
                            </m:e>
                            <m:sub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1</m:t>
                              </m:r>
                            </m:sub>
                          </m:s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lang="en-US" sz="1100" i="1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𝐵</m:t>
                              </m:r>
                            </m:e>
                            <m:sub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1</m:t>
                              </m:r>
                            </m:sub>
                          </m:s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𝑡</m:t>
                          </m:r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lang="en-US" sz="1100" i="1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1</m:t>
                              </m:r>
                            </m:sub>
                          </m:sSub>
                          <m:sSup>
                            <m:sSupPr>
                              <m:ctrlPr>
                                <a:rPr lang="en-US" sz="1100" i="1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𝑡</m:t>
                              </m:r>
                            </m:e>
                            <m:sup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p>
                          </m:sSup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lang="en-US" sz="1100" i="1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𝐷</m:t>
                              </m:r>
                            </m:e>
                            <m:sub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1</m:t>
                              </m:r>
                            </m:sub>
                          </m:sSub>
                          <m:sSup>
                            <m:sSupPr>
                              <m:ctrlPr>
                                <a:rPr lang="en-US" sz="1100" i="1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𝑡</m:t>
                              </m:r>
                            </m:e>
                            <m:sup>
                              <m:r>
                                <a:rPr lang="en-US" sz="1100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p>
                          </m:sSup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+</m:t>
                          </m:r>
                          <m:f>
                            <m:fPr>
                              <m:ctrlPr>
                                <a:rPr lang="en-US" sz="1100" i="1">
                                  <a:solidFill>
                                    <a:schemeClr val="dk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sSub>
                                <m:sSubPr>
                                  <m:ctrlPr>
                                    <a:rPr lang="en-US" sz="11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en-US" sz="1100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𝐸</m:t>
                                  </m:r>
                                </m:e>
                                <m:sub>
                                  <m:r>
                                    <a:rPr lang="en-US" sz="1100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</m:sSub>
                            </m:num>
                            <m:den>
                              <m:sSup>
                                <m:sSupPr>
                                  <m:ctrlPr>
                                    <a:rPr lang="en-US" sz="11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lang="en-US" sz="1100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𝑡</m:t>
                                  </m:r>
                                </m:e>
                                <m:sup>
                                  <m:r>
                                    <a:rPr lang="en-US" sz="1100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p>
                              </m:sSup>
                            </m:den>
                          </m:f>
                        </m:e>
                      </m:d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𝑑𝑡</m:t>
                      </m:r>
                    </m:e>
                  </m:nary>
                  <m:r>
                    <a:rPr lang="en-US" sz="11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−(</m:t>
                  </m:r>
                  <m:sSub>
                    <m:sSub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2</m:t>
                      </m:r>
                    </m:sub>
                  </m:sSub>
                  <m:sSub>
                    <m:sSub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𝑟𝑟</m:t>
                      </m:r>
                    </m:sub>
                  </m:sSub>
                  <m:r>
                    <a:rPr lang="en-US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+</m:t>
                  </m:r>
                  <m:f>
                    <m:f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𝐵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sSubSup>
                        <m:sSubSup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𝑟𝑟</m:t>
                          </m:r>
                        </m:sub>
                        <m:sup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bSup>
                    </m:num>
                    <m:den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2</m:t>
                      </m:r>
                    </m:den>
                  </m:f>
                  <m:r>
                    <a:rPr lang="en-US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+</m:t>
                  </m:r>
                  <m:f>
                    <m:f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𝐶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sSubSup>
                        <m:sSubSup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𝑟𝑟</m:t>
                          </m:r>
                        </m:sub>
                        <m:sup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</m:sSubSup>
                    </m:num>
                    <m:den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3</m:t>
                      </m:r>
                    </m:den>
                  </m:f>
                  <m:r>
                    <a:rPr lang="en-US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+</m:t>
                  </m:r>
                  <m:f>
                    <m:f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𝐷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sSubSup>
                        <m:sSubSup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𝑟</m:t>
                          </m:r>
                        </m:sub>
                        <m:sup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4</m:t>
                          </m:r>
                        </m:sup>
                      </m:sSubSup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𝑟</m:t>
                      </m:r>
                    </m:num>
                    <m:den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4</m:t>
                      </m:r>
                    </m:den>
                  </m:f>
                  <m:r>
                    <a:rPr lang="en-US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f>
                    <m:f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𝐸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  <m:sub>
                          <m:r>
                            <a:rPr lang="en-US" sz="1100">
                              <a:solidFill>
                                <a:schemeClr val="dk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𝑟𝑟</m:t>
                          </m:r>
                        </m:sub>
                      </m:sSub>
                    </m:den>
                  </m:f>
                  <m:r>
                    <a:rPr lang="en-US" sz="11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)</m:t>
                  </m:r>
                  <m:r>
                    <a:rPr lang="en-US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]</m:t>
                  </m:r>
                </m:oMath>
              </a14:m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  <a:p>
              <a:r>
                <a:rPr lang="en-US" sz="1100"/>
                <a:t>Note that integrated with</a:t>
              </a:r>
              <a:r>
                <a:rPr lang="en-US" sz="1100" baseline="0"/>
                <a:t> respect to  "t", which is T/1000, so that the values of H obtained from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𝑃</m:t>
                      </m:r>
                    </m:sub>
                  </m:sSub>
                </m:oMath>
              </a14:m>
              <a:r>
                <a:rPr lang="en-US" sz="1100" b="0" baseline="0"/>
                <a:t>, which are in J/(mol K), are multiplied by 1000. The enthalpy values in the table are then shown as kJ/mol.</a:t>
              </a:r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5000625" y="4714875"/>
              <a:ext cx="5514975" cy="233362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 temperature range 298-1300 K, 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 - H = - the integral evaluated at 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𝑡_𝑟</a:t>
              </a: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(298 K/1000), where the subscript 1 refers to parameters in the 298-1300 K range</a:t>
              </a: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(F - H) = 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−1000[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𝐴〗_1 𝑡_𝑟+(𝐵_1 𝑡_𝑟^2)/2+(𝐶_1 𝑡_𝑟^3)/3+(𝐷_1 𝑡_𝑟^4)/4−𝐸_1/𝑡_𝑟 </a:t>
              </a: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:r>
                <a:rPr lang="en-US" sz="110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temperature range 1300 -6000 K, where </a:t>
              </a:r>
              <a:r>
                <a:rPr lang="en-US" sz="1100" b="0" i="0" u="sng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𝑡_𝑟</a:t>
              </a:r>
              <a:r>
                <a:rPr lang="en-US" sz="110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=298/1000 and </a:t>
              </a:r>
              <a:r>
                <a:rPr lang="en-US" sz="1100" b="0" i="0" u="sng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𝑡_𝑟𝑟</a:t>
              </a:r>
              <a:r>
                <a:rPr lang="en-US" sz="110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1300/1000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 - H = 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1000[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∫_(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𝑡_𝑟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)^(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t_rr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)▒(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𝐴_1+𝐵_1 𝑡+𝐶_1 𝑡^2+𝐷_1 𝑡^3+𝐸_1/𝑡^2 )𝑑𝑡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−(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𝐴_2 𝑡_𝑟𝑟+(𝐵_2 𝑡_𝑟𝑟^2)/2+(𝐶_2 𝑡_𝑟𝑟^3)/3+(𝐷_2 𝑡_𝑟^4 𝑟)/4−𝐸_2/𝑡_𝑟𝑟 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  <a:p>
              <a:r>
                <a:rPr lang="en-US" sz="1100"/>
                <a:t>Note that integrated with</a:t>
              </a:r>
              <a:r>
                <a:rPr lang="en-US" sz="1100" baseline="0"/>
                <a:t> respect to  "t", which is T/1000, so that the values of H obtained from </a:t>
              </a:r>
              <a:r>
                <a:rPr lang="en-US" sz="1100" b="0" i="0" baseline="0">
                  <a:latin typeface="Cambria Math" panose="02040503050406030204" pitchFamily="18" charset="0"/>
                </a:rPr>
                <a:t>𝐶_𝑃</a:t>
              </a:r>
              <a:r>
                <a:rPr lang="en-US" sz="1100" b="0" baseline="0"/>
                <a:t>, which are in J/(mol K), are multiplied by 1000. The enthalpy values in the table are then shown as kJ/mol.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learncheme.co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23"/>
  <sheetViews>
    <sheetView tabSelected="1" topLeftCell="A2" workbookViewId="0">
      <selection activeCell="G26" sqref="G24:I26"/>
    </sheetView>
  </sheetViews>
  <sheetFormatPr defaultRowHeight="15" x14ac:dyDescent="0.25"/>
  <cols>
    <col min="1" max="1" width="12.140625" customWidth="1"/>
    <col min="3" max="3" width="9.5703125" bestFit="1" customWidth="1"/>
    <col min="5" max="5" width="10" customWidth="1"/>
    <col min="8" max="8" width="9.5703125" bestFit="1" customWidth="1"/>
  </cols>
  <sheetData>
    <row r="2" spans="1:11" ht="18.75" x14ac:dyDescent="0.3">
      <c r="B2" s="28" t="s">
        <v>18</v>
      </c>
    </row>
    <row r="3" spans="1:11" x14ac:dyDescent="0.25">
      <c r="B3" t="s">
        <v>17</v>
      </c>
      <c r="F3" s="6" t="s">
        <v>19</v>
      </c>
    </row>
    <row r="4" spans="1:11" x14ac:dyDescent="0.25">
      <c r="F4" s="6"/>
    </row>
    <row r="5" spans="1:11" x14ac:dyDescent="0.25">
      <c r="C5" s="18" t="s">
        <v>22</v>
      </c>
    </row>
    <row r="6" spans="1:11" ht="15.75" thickBot="1" x14ac:dyDescent="0.3">
      <c r="A6" s="1" t="s">
        <v>10</v>
      </c>
      <c r="B6" s="17">
        <v>1500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4</v>
      </c>
      <c r="H6" s="7" t="s">
        <v>6</v>
      </c>
      <c r="I6" s="7" t="s">
        <v>5</v>
      </c>
      <c r="J6" s="22" t="s">
        <v>15</v>
      </c>
      <c r="K6" s="4" t="s">
        <v>20</v>
      </c>
    </row>
    <row r="7" spans="1:11" x14ac:dyDescent="0.25">
      <c r="A7" s="1" t="s">
        <v>7</v>
      </c>
      <c r="B7" s="3">
        <f>B6/1000</f>
        <v>1.5</v>
      </c>
      <c r="C7" s="9">
        <v>-0.70302900000000002</v>
      </c>
      <c r="D7" s="9">
        <v>108.4773</v>
      </c>
      <c r="E7" s="9">
        <v>-42.521569999999997</v>
      </c>
      <c r="F7" s="9">
        <v>5.8627880000000001</v>
      </c>
      <c r="G7" s="9">
        <v>0.67856499999999997</v>
      </c>
      <c r="H7" s="9">
        <v>-76.843760000000003</v>
      </c>
      <c r="I7" s="11">
        <v>-74.873099999999994</v>
      </c>
      <c r="J7" s="23">
        <f>H7-I7</f>
        <v>-1.9706600000000094</v>
      </c>
      <c r="K7" t="s">
        <v>8</v>
      </c>
    </row>
    <row r="8" spans="1:11" x14ac:dyDescent="0.25">
      <c r="A8" s="2" t="s">
        <v>11</v>
      </c>
      <c r="B8" s="1"/>
      <c r="C8" s="8">
        <v>85.812169999999995</v>
      </c>
      <c r="D8" s="8">
        <v>11.264670000000001</v>
      </c>
      <c r="E8" s="8">
        <v>-2.1141459999999999</v>
      </c>
      <c r="F8" s="10">
        <v>0.13819000000000001</v>
      </c>
      <c r="G8" s="8">
        <v>-26.42221</v>
      </c>
      <c r="H8" s="8">
        <v>-153.52369999999999</v>
      </c>
      <c r="I8" s="12">
        <v>-74.873099999999994</v>
      </c>
      <c r="J8" s="24">
        <f>H8-I8</f>
        <v>-78.650599999999997</v>
      </c>
      <c r="K8" t="s">
        <v>9</v>
      </c>
    </row>
    <row r="9" spans="1:11" ht="18" x14ac:dyDescent="0.35">
      <c r="A9" s="1" t="s">
        <v>33</v>
      </c>
      <c r="B9" s="1">
        <v>0.29799999999999999</v>
      </c>
      <c r="C9" s="1"/>
      <c r="D9" s="1"/>
      <c r="E9" s="1"/>
      <c r="F9" s="1"/>
      <c r="G9" s="1"/>
      <c r="H9" s="1"/>
      <c r="I9" s="1"/>
      <c r="J9" s="1"/>
    </row>
    <row r="10" spans="1:11" ht="18.75" x14ac:dyDescent="0.35">
      <c r="A10" s="1" t="s">
        <v>34</v>
      </c>
      <c r="B10" s="3">
        <v>1.3</v>
      </c>
      <c r="C10" s="4" t="s">
        <v>40</v>
      </c>
      <c r="D10" s="1"/>
      <c r="E10" s="1"/>
      <c r="F10" s="1"/>
      <c r="G10" s="1"/>
      <c r="H10" s="1"/>
      <c r="I10" s="1"/>
      <c r="J10" s="1"/>
    </row>
    <row r="11" spans="1:11" ht="18.75" x14ac:dyDescent="0.35">
      <c r="A11" s="1"/>
      <c r="B11" s="1" t="s">
        <v>8</v>
      </c>
      <c r="C11" s="5">
        <f>C7*t+D7*t^2/2+E7*t^3/3+F7*t^4/4-G7/t+H7-I7</f>
        <v>78.142707145833342</v>
      </c>
      <c r="D11" s="13" t="s">
        <v>27</v>
      </c>
      <c r="E11" s="1"/>
      <c r="F11" s="1"/>
      <c r="G11" s="1"/>
      <c r="H11" s="1"/>
      <c r="I11" s="1"/>
      <c r="J11" s="1"/>
    </row>
    <row r="12" spans="1:11" ht="19.5" thickBot="1" x14ac:dyDescent="0.4">
      <c r="A12" s="1"/>
      <c r="B12" s="1" t="s">
        <v>9</v>
      </c>
      <c r="C12" s="5">
        <f>C8*t+D8*t^2/2+E8*t^3/3+F8*t^4/4-G8/t+H8-I8</f>
        <v>78.151697885416695</v>
      </c>
      <c r="D12" s="13" t="s">
        <v>28</v>
      </c>
      <c r="E12" s="1"/>
      <c r="F12" s="1"/>
      <c r="G12" s="1"/>
      <c r="H12" s="1"/>
      <c r="I12" s="1"/>
      <c r="J12" s="1"/>
    </row>
    <row r="13" spans="1:11" ht="19.5" thickBot="1" x14ac:dyDescent="0.4">
      <c r="A13" s="16" t="s">
        <v>21</v>
      </c>
      <c r="B13" s="14">
        <f>B6</f>
        <v>1500</v>
      </c>
      <c r="C13" s="15">
        <f>IF(temp&lt;1300,C11,C12)</f>
        <v>78.151697885416695</v>
      </c>
      <c r="D13" s="13" t="s">
        <v>23</v>
      </c>
      <c r="E13" s="1"/>
      <c r="F13" s="1"/>
      <c r="G13" s="1"/>
      <c r="H13" s="1"/>
      <c r="I13" s="1"/>
      <c r="J13" s="1"/>
    </row>
    <row r="14" spans="1:11" x14ac:dyDescent="0.25">
      <c r="A14" s="16"/>
      <c r="B14" s="1"/>
      <c r="C14" s="1"/>
      <c r="D14" s="13"/>
      <c r="E14" s="1"/>
      <c r="F14" s="1"/>
      <c r="G14" s="1"/>
      <c r="H14" s="1"/>
      <c r="I14" s="4"/>
      <c r="J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18" x14ac:dyDescent="0.35">
      <c r="A16" s="1"/>
      <c r="C16" s="19" t="s">
        <v>38</v>
      </c>
      <c r="D16" s="1"/>
      <c r="E16" s="1"/>
      <c r="F16" s="1"/>
      <c r="G16" s="1"/>
      <c r="H16" s="1"/>
      <c r="I16" s="1"/>
      <c r="J16" s="1"/>
    </row>
    <row r="17" spans="1:10" ht="15.75" thickBot="1" x14ac:dyDescent="0.3">
      <c r="A17" s="1"/>
      <c r="C17" s="19"/>
      <c r="D17" s="1"/>
      <c r="E17" s="1" t="s">
        <v>31</v>
      </c>
      <c r="F17" s="1"/>
      <c r="G17" s="1"/>
      <c r="H17" s="1"/>
      <c r="I17" s="1"/>
      <c r="J17" s="1"/>
    </row>
    <row r="18" spans="1:10" ht="18.75" x14ac:dyDescent="0.35">
      <c r="A18" s="1"/>
      <c r="B18" s="1"/>
      <c r="C18" s="1"/>
      <c r="E18" s="25" t="s">
        <v>35</v>
      </c>
      <c r="F18" s="1" t="s">
        <v>14</v>
      </c>
      <c r="G18" s="30" t="s">
        <v>30</v>
      </c>
      <c r="H18" s="31"/>
      <c r="I18" s="1"/>
      <c r="J18" s="1"/>
    </row>
    <row r="19" spans="1:10" ht="15.75" thickBot="1" x14ac:dyDescent="0.3">
      <c r="A19" s="1"/>
      <c r="B19" s="1" t="s">
        <v>26</v>
      </c>
      <c r="C19" s="16" t="s">
        <v>13</v>
      </c>
      <c r="E19" s="26">
        <f>C7*tr+D7*tr^2/2+E7*tr^3/3+F7*tr^4/4-G7/tr</f>
        <v>1.9665102213238708</v>
      </c>
      <c r="F19" s="21">
        <f>C7*tt+D7*tt^2/2+E7*tt^3/3+F7*tt^4/4-G7/tt</f>
        <v>26.645441427866672</v>
      </c>
      <c r="G19" s="32">
        <f>F19-E19</f>
        <v>24.678931206542799</v>
      </c>
      <c r="H19" s="29" t="s">
        <v>39</v>
      </c>
      <c r="I19" s="1"/>
      <c r="J19" s="1"/>
    </row>
    <row r="20" spans="1:10" ht="18.75" x14ac:dyDescent="0.35">
      <c r="A20" s="1" t="s">
        <v>8</v>
      </c>
      <c r="B20" s="17">
        <v>800</v>
      </c>
      <c r="C20" s="20">
        <f>B20/1000</f>
        <v>0.8</v>
      </c>
      <c r="D20" s="13" t="s">
        <v>24</v>
      </c>
      <c r="E20" s="3" t="s">
        <v>36</v>
      </c>
      <c r="F20" s="1" t="s">
        <v>16</v>
      </c>
      <c r="G20" s="1" t="s">
        <v>32</v>
      </c>
      <c r="H20" s="1" t="s">
        <v>37</v>
      </c>
      <c r="I20" s="30" t="s">
        <v>29</v>
      </c>
      <c r="J20" s="31"/>
    </row>
    <row r="21" spans="1:10" ht="15.75" thickBot="1" x14ac:dyDescent="0.3">
      <c r="A21" s="1" t="s">
        <v>12</v>
      </c>
      <c r="B21" s="17">
        <v>1500</v>
      </c>
      <c r="C21" s="20">
        <f>B21/1000</f>
        <v>1.5</v>
      </c>
      <c r="D21" s="13" t="s">
        <v>25</v>
      </c>
      <c r="E21" s="3">
        <f>C8*trr+D8*trr^2/2+E8*trr^3/3+F8*trr^4/4-G8/trr</f>
        <v>139.9496556004936</v>
      </c>
      <c r="F21" s="1">
        <f>C8*ttt+D8*ttt^2/2+E8*ttt^3/3+F8*ttt^4/4-G8/ttt</f>
        <v>156.80229788541669</v>
      </c>
      <c r="G21" s="3">
        <f>F21-E21</f>
        <v>16.852642284923093</v>
      </c>
      <c r="H21" s="21">
        <f>E23-E19</f>
        <v>61.307111606786371</v>
      </c>
      <c r="I21" s="33">
        <f>G21+H21</f>
        <v>78.159753891709471</v>
      </c>
      <c r="J21" s="29" t="s">
        <v>39</v>
      </c>
    </row>
    <row r="22" spans="1:10" x14ac:dyDescent="0.25">
      <c r="E22" s="3"/>
      <c r="F22" s="1"/>
      <c r="G22" s="5"/>
      <c r="H22" s="5"/>
    </row>
    <row r="23" spans="1:10" x14ac:dyDescent="0.25">
      <c r="E23" s="21">
        <f>C7*trr+D7*trr^2/2+E7*trr^3/3+F7*trr^4/4-G7/trr</f>
        <v>63.273621828110244</v>
      </c>
      <c r="F23" s="21">
        <f>E23-E19</f>
        <v>61.307111606786371</v>
      </c>
      <c r="G23" s="27">
        <f>F23-E21</f>
        <v>-78.642543993707221</v>
      </c>
    </row>
  </sheetData>
  <mergeCells count="2">
    <mergeCell ref="G18:H18"/>
    <mergeCell ref="I20:J20"/>
  </mergeCells>
  <hyperlinks>
    <hyperlink ref="F3" r:id="rId1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t</vt:lpstr>
      <vt:lpstr>temp</vt:lpstr>
      <vt:lpstr>tr</vt:lpstr>
      <vt:lpstr>trr</vt:lpstr>
      <vt:lpstr>tt</vt:lpstr>
      <vt:lpstr>ttt</vt:lpstr>
    </vt:vector>
  </TitlesOfParts>
  <Company>University of Colorado at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 Falconer</dc:creator>
  <cp:lastModifiedBy>John L Falconer</cp:lastModifiedBy>
  <dcterms:created xsi:type="dcterms:W3CDTF">2020-11-04T23:58:37Z</dcterms:created>
  <dcterms:modified xsi:type="dcterms:W3CDTF">2020-11-11T16:53:21Z</dcterms:modified>
</cp:coreProperties>
</file>