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8_{8B155003-E424-4091-964F-22B024EB7747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  <sheet name="Chart1" sheetId="4" r:id="rId2"/>
    <sheet name="Chart2" sheetId="5" r:id="rId3"/>
    <sheet name="Sheet2" sheetId="3" r:id="rId4"/>
  </sheets>
  <definedNames>
    <definedName name="b">Sheet2!$Q$19:$Q$24</definedName>
    <definedName name="dens">Sheet2!$D$3:$D$38</definedName>
    <definedName name="e">#REF!</definedName>
    <definedName name="X">Sheet2!$H$3:$M$38</definedName>
    <definedName name="XtX">Sheet2!$O$3:$T$8</definedName>
    <definedName name="XtXinv">Sheet2!$O$11:$T$16</definedName>
    <definedName name="Xty">Sheet2!$O$19:$O$24</definedName>
    <definedName name="y">#REF!</definedName>
    <definedName name="ypr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" i="3"/>
  <c r="I4" i="3"/>
  <c r="J4" i="3"/>
  <c r="K4" i="3"/>
  <c r="L4" i="3"/>
  <c r="M4" i="3"/>
  <c r="I5" i="3"/>
  <c r="J5" i="3"/>
  <c r="K5" i="3"/>
  <c r="L5" i="3"/>
  <c r="M5" i="3"/>
  <c r="I6" i="3"/>
  <c r="J6" i="3"/>
  <c r="K6" i="3"/>
  <c r="L6" i="3"/>
  <c r="M6" i="3"/>
  <c r="I7" i="3"/>
  <c r="J7" i="3"/>
  <c r="K7" i="3"/>
  <c r="L7" i="3"/>
  <c r="M7" i="3"/>
  <c r="I8" i="3"/>
  <c r="J8" i="3"/>
  <c r="K8" i="3"/>
  <c r="L8" i="3"/>
  <c r="M8" i="3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M3" i="3"/>
  <c r="L3" i="3"/>
  <c r="K3" i="3"/>
  <c r="J3" i="3"/>
  <c r="I3" i="3"/>
  <c r="O19" i="3" s="1" a="1"/>
  <c r="O19" i="3" s="1"/>
  <c r="O3" i="3" l="1" a="1"/>
  <c r="O3" i="3" s="1"/>
  <c r="O11" i="3" s="1" a="1"/>
  <c r="O11" i="3" s="1"/>
  <c r="Q19" i="3" s="1" a="1"/>
  <c r="Q19" i="3" s="1"/>
  <c r="E3" i="3" s="1" a="1"/>
  <c r="E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<sst xmlns="http://schemas.openxmlformats.org/spreadsheetml/2006/main" count="25" uniqueCount="25">
  <si>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Density of NaCl Aqueous Solutions</t>
  </si>
  <si>
    <t>Temperature</t>
  </si>
  <si>
    <t>0 ºC</t>
  </si>
  <si>
    <t>10 ºC</t>
  </si>
  <si>
    <t>25 ºC</t>
  </si>
  <si>
    <t>40 ºC</t>
  </si>
  <si>
    <t>Wt % NaCl</t>
  </si>
  <si>
    <r>
      <t xml:space="preserve">from </t>
    </r>
    <r>
      <rPr>
        <i/>
        <sz val="10"/>
        <rFont val="Arial"/>
        <family val="2"/>
      </rPr>
      <t>Perry's Chemical Engineer's Handbook</t>
    </r>
    <r>
      <rPr>
        <sz val="10"/>
        <rFont val="Arial"/>
        <family val="2"/>
      </rPr>
      <t>,</t>
    </r>
  </si>
  <si>
    <t>Green and Southard, Ed., 9th Ed., p. 2-103.</t>
  </si>
  <si>
    <t>wt%</t>
  </si>
  <si>
    <t>degC</t>
  </si>
  <si>
    <t>dens</t>
  </si>
  <si>
    <t>X matrix</t>
  </si>
  <si>
    <t>intercept</t>
  </si>
  <si>
    <t>w</t>
  </si>
  <si>
    <t>T</t>
  </si>
  <si>
    <t>w2</t>
  </si>
  <si>
    <t>T2</t>
  </si>
  <si>
    <t>wT</t>
  </si>
  <si>
    <t>XtX</t>
  </si>
  <si>
    <t>XtXinv</t>
  </si>
  <si>
    <t>Xty</t>
  </si>
  <si>
    <t>b</t>
  </si>
  <si>
    <t>densp</t>
  </si>
  <si>
    <t>resid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</si>
</sst>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00"/>
    <numFmt numFmtId="166" formatCode="0.000E+00"/>
    <numFmt numFmtId="167" formatCode="0.000000"/>
    <numFmt numFmtId="168" formatCode="0.0000"/>
  </numFmts>
  <fonts count="2" x14ac:knownFonts="1"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4" xfId="0" applyNumberFormat="1" applyBorder="1"/>
    <xf numFmtId="0" fontId="0" fillId="0" borderId="4" xfId="0" applyBorder="1"/>
    <xf numFmtId="165" fontId="0" fillId="0" borderId="3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right" indent="1"/>
    </xf>
    <xf numFmtId="164" fontId="0" fillId="0" borderId="0" xfId="0" applyNumberFormat="1"/>
    <xf numFmtId="167" fontId="0" fillId="0" borderId="5" xfId="0" applyNumberFormat="1" applyBorder="1"/>
    <xf numFmtId="166" fontId="0" fillId="0" borderId="5" xfId="0" applyNumberFormat="1" applyBorder="1"/>
    <xf numFmtId="168" fontId="0" fillId="0" borderId="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Sheet2!$D$3:$D$38</c:f>
              <c:numCache>
                <c:formatCode>#,##0.00000</c:formatCode>
                <c:ptCount val="36"/>
                <c:pt idx="0" formatCode="General">
                  <c:v>1.0074700000000001</c:v>
                </c:pt>
                <c:pt idx="1">
                  <c:v>1.01509</c:v>
                </c:pt>
                <c:pt idx="2" formatCode="General">
                  <c:v>1.0303800000000001</c:v>
                </c:pt>
                <c:pt idx="3" formatCode="General">
                  <c:v>1.06121</c:v>
                </c:pt>
                <c:pt idx="4" formatCode="General">
                  <c:v>1.0924400000000001</c:v>
                </c:pt>
                <c:pt idx="5" formatCode="General">
                  <c:v>1.12419</c:v>
                </c:pt>
                <c:pt idx="6" formatCode="General">
                  <c:v>1.15663</c:v>
                </c:pt>
                <c:pt idx="7" formatCode="General">
                  <c:v>1.1899900000000001</c:v>
                </c:pt>
                <c:pt idx="8" formatCode="General">
                  <c:v>1.20709</c:v>
                </c:pt>
                <c:pt idx="9" formatCode="0.00000">
                  <c:v>1.0070699999999999</c:v>
                </c:pt>
                <c:pt idx="10" formatCode="0.00000">
                  <c:v>1.0144200000000001</c:v>
                </c:pt>
                <c:pt idx="11" formatCode="0.00000">
                  <c:v>1.0291999999999999</c:v>
                </c:pt>
                <c:pt idx="12" formatCode="0.00000">
                  <c:v>1.05907</c:v>
                </c:pt>
                <c:pt idx="13" formatCode="0.00000">
                  <c:v>1.0894600000000001</c:v>
                </c:pt>
                <c:pt idx="14" formatCode="0.00000">
                  <c:v>1.12056</c:v>
                </c:pt>
                <c:pt idx="15" formatCode="0.00000">
                  <c:v>1.1525399999999999</c:v>
                </c:pt>
                <c:pt idx="16" formatCode="0.00000">
                  <c:v>1.18557</c:v>
                </c:pt>
                <c:pt idx="17" formatCode="0.00000">
                  <c:v>1.2025399999999999</c:v>
                </c:pt>
                <c:pt idx="18" formatCode="0.00000">
                  <c:v>1.0040899999999999</c:v>
                </c:pt>
                <c:pt idx="19" formatCode="0.00000">
                  <c:v>1.01112</c:v>
                </c:pt>
                <c:pt idx="20" formatCode="0.00000">
                  <c:v>1.0253000000000001</c:v>
                </c:pt>
                <c:pt idx="21" formatCode="0.00000">
                  <c:v>1.0541199999999999</c:v>
                </c:pt>
                <c:pt idx="22" formatCode="0.00000">
                  <c:v>1.08365</c:v>
                </c:pt>
                <c:pt idx="23" formatCode="0.00000">
                  <c:v>1.1140099999999999</c:v>
                </c:pt>
                <c:pt idx="24" formatCode="0.00000">
                  <c:v>1.14533</c:v>
                </c:pt>
                <c:pt idx="25" formatCode="0.00000">
                  <c:v>1.1777599999999999</c:v>
                </c:pt>
                <c:pt idx="26" formatCode="0.00000">
                  <c:v>1.1944300000000001</c:v>
                </c:pt>
                <c:pt idx="27" formatCode="General">
                  <c:v>0.99907999999999997</c:v>
                </c:pt>
                <c:pt idx="28" formatCode="General">
                  <c:v>1.00593</c:v>
                </c:pt>
                <c:pt idx="29" formatCode="General">
                  <c:v>1.0197700000000001</c:v>
                </c:pt>
                <c:pt idx="30" formatCode="General">
                  <c:v>1.0479799999999999</c:v>
                </c:pt>
                <c:pt idx="31" formatCode="General">
                  <c:v>1.0769899999999999</c:v>
                </c:pt>
                <c:pt idx="32" formatCode="General">
                  <c:v>1.1068800000000001</c:v>
                </c:pt>
                <c:pt idx="33" formatCode="General">
                  <c:v>1.13774</c:v>
                </c:pt>
                <c:pt idx="34" formatCode="General">
                  <c:v>1.16971</c:v>
                </c:pt>
                <c:pt idx="35" formatCode="General">
                  <c:v>1.18614</c:v>
                </c:pt>
              </c:numCache>
            </c:numRef>
          </c:xVal>
          <c:yVal>
            <c:numRef>
              <c:f>Sheet2!$E$3:$E$38</c:f>
              <c:numCache>
                <c:formatCode>0.00000</c:formatCode>
                <c:ptCount val="36"/>
                <c:pt idx="0">
                  <c:v>1.0083756552818348</c:v>
                </c:pt>
                <c:pt idx="1">
                  <c:v>1.0157245993958774</c:v>
                </c:pt>
                <c:pt idx="2">
                  <c:v>1.0305722195905915</c:v>
                </c:pt>
                <c:pt idx="3">
                  <c:v>1.0608663878465363</c:v>
                </c:pt>
                <c:pt idx="4">
                  <c:v>1.0919591265911692</c:v>
                </c:pt>
                <c:pt idx="5">
                  <c:v>1.1238504358244907</c:v>
                </c:pt>
                <c:pt idx="6">
                  <c:v>1.1565403155465008</c:v>
                </c:pt>
                <c:pt idx="7">
                  <c:v>1.1900287657571993</c:v>
                </c:pt>
                <c:pt idx="8">
                  <c:v>1.2070724547958065</c:v>
                </c:pt>
                <c:pt idx="9">
                  <c:v>1.0069725839304307</c:v>
                </c:pt>
                <c:pt idx="10">
                  <c:v>1.0141961112936146</c:v>
                </c:pt>
                <c:pt idx="11">
                  <c:v>1.0287928979866112</c:v>
                </c:pt>
                <c:pt idx="12">
                  <c:v>1.058585399239121</c:v>
                </c:pt>
                <c:pt idx="13">
                  <c:v>1.0891764709803189</c:v>
                </c:pt>
                <c:pt idx="14">
                  <c:v>1.1205661132102054</c:v>
                </c:pt>
                <c:pt idx="15">
                  <c:v>1.1527543259287805</c:v>
                </c:pt>
                <c:pt idx="16">
                  <c:v>1.1857411091360439</c:v>
                </c:pt>
                <c:pt idx="17">
                  <c:v>1.2025339646729336</c:v>
                </c:pt>
                <c:pt idx="18">
                  <c:v>1.0037442345586147</c:v>
                </c:pt>
                <c:pt idx="19">
                  <c:v>1.0107796367955104</c:v>
                </c:pt>
                <c:pt idx="20">
                  <c:v>1.0250001732359308</c:v>
                </c:pt>
                <c:pt idx="21">
                  <c:v>1.0540401739832881</c:v>
                </c:pt>
                <c:pt idx="22">
                  <c:v>1.0838787452193335</c:v>
                </c:pt>
                <c:pt idx="23">
                  <c:v>1.1145158869440672</c:v>
                </c:pt>
                <c:pt idx="24">
                  <c:v>1.1459515991574898</c:v>
                </c:pt>
                <c:pt idx="25">
                  <c:v>1.1781858818596007</c:v>
                </c:pt>
                <c:pt idx="26">
                  <c:v>1.194602487143914</c:v>
                </c:pt>
                <c:pt idx="27">
                  <c:v>0.99916739437314783</c:v>
                </c:pt>
                <c:pt idx="28">
                  <c:v>1.0060146714837555</c:v>
                </c:pt>
                <c:pt idx="29">
                  <c:v>1.0198589576715995</c:v>
                </c:pt>
                <c:pt idx="30">
                  <c:v>1.0481464579138042</c:v>
                </c:pt>
                <c:pt idx="31">
                  <c:v>1.0772325286446969</c:v>
                </c:pt>
                <c:pt idx="32">
                  <c:v>1.1071171698642783</c:v>
                </c:pt>
                <c:pt idx="33">
                  <c:v>1.1378003815725484</c:v>
                </c:pt>
                <c:pt idx="34">
                  <c:v>1.1692821637695068</c:v>
                </c:pt>
                <c:pt idx="35">
                  <c:v>1.1853225188012437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A3-4AB1-B6B2-EB33013F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032143"/>
        <c:axId val="1996034063"/>
      </c:scatterChart>
      <c:valAx>
        <c:axId val="1996032143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Measured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034063"/>
        <c:crosses val="autoZero"/>
        <c:crossBetween val="midCat"/>
      </c:valAx>
      <c:valAx>
        <c:axId val="1996034063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Predicted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032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Sheet2!$E$3:$E$38</c:f>
              <c:numCache>
                <c:formatCode>0.00000</c:formatCode>
                <c:ptCount val="36"/>
                <c:pt idx="0">
                  <c:v>1.0083756552818348</c:v>
                </c:pt>
                <c:pt idx="1">
                  <c:v>1.0157245993958774</c:v>
                </c:pt>
                <c:pt idx="2">
                  <c:v>1.0305722195905915</c:v>
                </c:pt>
                <c:pt idx="3">
                  <c:v>1.0608663878465363</c:v>
                </c:pt>
                <c:pt idx="4">
                  <c:v>1.0919591265911692</c:v>
                </c:pt>
                <c:pt idx="5">
                  <c:v>1.1238504358244907</c:v>
                </c:pt>
                <c:pt idx="6">
                  <c:v>1.1565403155465008</c:v>
                </c:pt>
                <c:pt idx="7">
                  <c:v>1.1900287657571993</c:v>
                </c:pt>
                <c:pt idx="8">
                  <c:v>1.2070724547958065</c:v>
                </c:pt>
                <c:pt idx="9">
                  <c:v>1.0069725839304307</c:v>
                </c:pt>
                <c:pt idx="10">
                  <c:v>1.0141961112936146</c:v>
                </c:pt>
                <c:pt idx="11">
                  <c:v>1.0287928979866112</c:v>
                </c:pt>
                <c:pt idx="12">
                  <c:v>1.058585399239121</c:v>
                </c:pt>
                <c:pt idx="13">
                  <c:v>1.0891764709803189</c:v>
                </c:pt>
                <c:pt idx="14">
                  <c:v>1.1205661132102054</c:v>
                </c:pt>
                <c:pt idx="15">
                  <c:v>1.1527543259287805</c:v>
                </c:pt>
                <c:pt idx="16">
                  <c:v>1.1857411091360439</c:v>
                </c:pt>
                <c:pt idx="17">
                  <c:v>1.2025339646729336</c:v>
                </c:pt>
                <c:pt idx="18">
                  <c:v>1.0037442345586147</c:v>
                </c:pt>
                <c:pt idx="19">
                  <c:v>1.0107796367955104</c:v>
                </c:pt>
                <c:pt idx="20">
                  <c:v>1.0250001732359308</c:v>
                </c:pt>
                <c:pt idx="21">
                  <c:v>1.0540401739832881</c:v>
                </c:pt>
                <c:pt idx="22">
                  <c:v>1.0838787452193335</c:v>
                </c:pt>
                <c:pt idx="23">
                  <c:v>1.1145158869440672</c:v>
                </c:pt>
                <c:pt idx="24">
                  <c:v>1.1459515991574898</c:v>
                </c:pt>
                <c:pt idx="25">
                  <c:v>1.1781858818596007</c:v>
                </c:pt>
                <c:pt idx="26">
                  <c:v>1.194602487143914</c:v>
                </c:pt>
                <c:pt idx="27">
                  <c:v>0.99916739437314783</c:v>
                </c:pt>
                <c:pt idx="28">
                  <c:v>1.0060146714837555</c:v>
                </c:pt>
                <c:pt idx="29">
                  <c:v>1.0198589576715995</c:v>
                </c:pt>
                <c:pt idx="30">
                  <c:v>1.0481464579138042</c:v>
                </c:pt>
                <c:pt idx="31">
                  <c:v>1.0772325286446969</c:v>
                </c:pt>
                <c:pt idx="32">
                  <c:v>1.1071171698642783</c:v>
                </c:pt>
                <c:pt idx="33">
                  <c:v>1.1378003815725484</c:v>
                </c:pt>
                <c:pt idx="34">
                  <c:v>1.1692821637695068</c:v>
                </c:pt>
                <c:pt idx="35">
                  <c:v>1.1853225188012437</c:v>
                </c:pt>
              </c:numCache>
            </c:numRef>
          </c:xVal>
          <c:yVal>
            <c:numRef>
              <c:f>Sheet2!$F$3:$F$38</c:f>
              <c:numCache>
                <c:formatCode>0.00000</c:formatCode>
                <c:ptCount val="36"/>
                <c:pt idx="0">
                  <c:v>-9.0565528183472743E-4</c:v>
                </c:pt>
                <c:pt idx="1">
                  <c:v>-6.3459939587739989E-4</c:v>
                </c:pt>
                <c:pt idx="2">
                  <c:v>-1.922195905914581E-4</c:v>
                </c:pt>
                <c:pt idx="3">
                  <c:v>3.4361215346367935E-4</c:v>
                </c:pt>
                <c:pt idx="4">
                  <c:v>4.8087340883085083E-4</c:v>
                </c:pt>
                <c:pt idx="5">
                  <c:v>3.3956417550928819E-4</c:v>
                </c:pt>
                <c:pt idx="6">
                  <c:v>8.9684453499216943E-5</c:v>
                </c:pt>
                <c:pt idx="7">
                  <c:v>-3.87657571991884E-5</c:v>
                </c:pt>
                <c:pt idx="8">
                  <c:v>1.7545204193503139E-5</c:v>
                </c:pt>
                <c:pt idx="9">
                  <c:v>9.7416069569256081E-5</c:v>
                </c:pt>
                <c:pt idx="10">
                  <c:v>2.2388870638545555E-4</c:v>
                </c:pt>
                <c:pt idx="11">
                  <c:v>4.0710201338867158E-4</c:v>
                </c:pt>
                <c:pt idx="12">
                  <c:v>4.8460076087897264E-4</c:v>
                </c:pt>
                <c:pt idx="13">
                  <c:v>2.835290196812057E-4</c:v>
                </c:pt>
                <c:pt idx="14">
                  <c:v>-6.1132102053829129E-6</c:v>
                </c:pt>
                <c:pt idx="15">
                  <c:v>-2.1432592878056766E-4</c:v>
                </c:pt>
                <c:pt idx="16">
                  <c:v>-1.7110913604390099E-4</c:v>
                </c:pt>
                <c:pt idx="17">
                  <c:v>6.0353270663338066E-6</c:v>
                </c:pt>
                <c:pt idx="18">
                  <c:v>3.4576544138520404E-4</c:v>
                </c:pt>
                <c:pt idx="19">
                  <c:v>3.4036320448960211E-4</c:v>
                </c:pt>
                <c:pt idx="20">
                  <c:v>2.9982676406925535E-4</c:v>
                </c:pt>
                <c:pt idx="21">
                  <c:v>7.9826016711859182E-5</c:v>
                </c:pt>
                <c:pt idx="22">
                  <c:v>-2.2874521933347047E-4</c:v>
                </c:pt>
                <c:pt idx="23">
                  <c:v>-5.0588694406727974E-4</c:v>
                </c:pt>
                <c:pt idx="24">
                  <c:v>-6.2159915748982719E-4</c:v>
                </c:pt>
                <c:pt idx="25">
                  <c:v>-4.2588185960079628E-4</c:v>
                </c:pt>
                <c:pt idx="26">
                  <c:v>-1.7248714391393527E-4</c:v>
                </c:pt>
                <c:pt idx="27">
                  <c:v>-8.7394373147864357E-5</c:v>
                </c:pt>
                <c:pt idx="28">
                  <c:v>-8.4671483755460741E-5</c:v>
                </c:pt>
                <c:pt idx="29">
                  <c:v>-8.8957671599443344E-5</c:v>
                </c:pt>
                <c:pt idx="30">
                  <c:v>-1.6645791380431874E-4</c:v>
                </c:pt>
                <c:pt idx="31">
                  <c:v>-2.425286446969821E-4</c:v>
                </c:pt>
                <c:pt idx="32">
                  <c:v>-2.371698642782416E-4</c:v>
                </c:pt>
                <c:pt idx="33">
                  <c:v>-6.0381572548395823E-5</c:v>
                </c:pt>
                <c:pt idx="34">
                  <c:v>4.2783623049325037E-4</c:v>
                </c:pt>
                <c:pt idx="35">
                  <c:v>8.1748119875624248E-4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6-4751-98B1-7F52AD55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09567"/>
        <c:axId val="1996610527"/>
      </c:scatterChart>
      <c:valAx>
        <c:axId val="1996609567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Predicted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10527"/>
        <c:crossesAt val="-1.0000000000000002E-3"/>
        <c:crossBetween val="midCat"/>
      </c:valAx>
      <c:valAx>
        <c:axId val="199661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Residual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0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FF6A57-34C7-417C-AB55-B00559B51E0F}">
  <sheetPr codeName="Chart3"/>
  <sheetViews>
    <sheetView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046845-BE73-4089-A4A1-80E05289EC4B}">
  <sheetPr codeName="Chart4"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6231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A08121-158D-26CA-D3FE-A99CED0B5B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0.10966</cdr:x>
      <cdr:y>0.02709</cdr:y>
    </cdr:from>
    <cdr:to>
      <cdr:x>0.96563</cdr:x>
      <cdr:y>0.87359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B844189-0E0B-DDEA-68C5-6DE9023211F3}"/>
            </a:ext>
          </a:extLst>
        </cdr:cNvPr>
        <cdr:cNvCxnSpPr/>
      </cdr:nvCxnSpPr>
      <cdr:spPr>
        <a:xfrm xmlns:a="http://schemas.openxmlformats.org/drawingml/2006/main" flipV="1">
          <a:off x="952500" y="170597"/>
          <a:ext cx="7435187" cy="53311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6231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91430-3CA1-D51F-6EFF-0220217F8F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15"/>
  <sheetViews>
    <sheetView tabSelected="1" zoomScale="150" workbookViewId="0"/>
  </sheetViews>
  <sheetFormatPr defaultRowHeight="12.75" x14ac:dyDescent="0.2"/>
  <cols>
    <col min="2" max="2" width="4.7109375" customWidth="1"/>
  </cols>
  <sheetData>
    <row r="1" spans="1:8" x14ac:dyDescent="0.2">
      <c r="A1" s="1" t="s">
        <v>0</v>
      </c>
      <c r="B1" s="2"/>
      <c r="C1" s="2"/>
      <c r="D1" s="3"/>
    </row>
    <row r="2" spans="1:8" x14ac:dyDescent="0.2">
      <c r="C2" s="26" t="s">
        <v>1</v>
      </c>
      <c r="D2" s="26"/>
      <c r="E2" s="27"/>
      <c r="F2" s="27"/>
    </row>
    <row r="3" spans="1:8" ht="13.5" thickBot="1" x14ac:dyDescent="0.25">
      <c r="C3" s="4" t="s">
        <v>2</v>
      </c>
      <c r="D3" s="4" t="s">
        <v>3</v>
      </c>
      <c r="E3" s="4" t="s">
        <v>4</v>
      </c>
      <c r="F3" s="4" t="s">
        <v>5</v>
      </c>
      <c r="G3" s="5"/>
      <c r="H3" s="5"/>
    </row>
    <row r="4" spans="1:8" ht="13.5" thickTop="1" x14ac:dyDescent="0.2">
      <c r="A4" s="28" t="s">
        <v>6</v>
      </c>
      <c r="B4" s="6">
        <v>1</v>
      </c>
      <c r="C4" s="7">
        <v>1.0074700000000001</v>
      </c>
      <c r="D4" s="8">
        <v>1.0070699999999999</v>
      </c>
      <c r="E4" s="8">
        <v>1.0040899999999999</v>
      </c>
      <c r="F4" s="9">
        <v>0.99907999999999997</v>
      </c>
    </row>
    <row r="5" spans="1:8" x14ac:dyDescent="0.2">
      <c r="A5" s="28"/>
      <c r="B5" s="6">
        <v>2</v>
      </c>
      <c r="C5" s="10">
        <v>1.01509</v>
      </c>
      <c r="D5" s="11">
        <v>1.0144200000000001</v>
      </c>
      <c r="E5" s="11">
        <v>1.01112</v>
      </c>
      <c r="F5" s="12">
        <v>1.00593</v>
      </c>
    </row>
    <row r="6" spans="1:8" x14ac:dyDescent="0.2">
      <c r="A6" s="28"/>
      <c r="B6" s="6">
        <v>4</v>
      </c>
      <c r="C6" s="3">
        <v>1.0303800000000001</v>
      </c>
      <c r="D6" s="11">
        <v>1.0291999999999999</v>
      </c>
      <c r="E6" s="11">
        <v>1.0253000000000001</v>
      </c>
      <c r="F6" s="12">
        <v>1.0197700000000001</v>
      </c>
    </row>
    <row r="7" spans="1:8" x14ac:dyDescent="0.2">
      <c r="A7" s="28"/>
      <c r="B7" s="6">
        <v>8</v>
      </c>
      <c r="C7" s="3">
        <v>1.06121</v>
      </c>
      <c r="D7" s="11">
        <v>1.05907</v>
      </c>
      <c r="E7" s="11">
        <v>1.0541199999999999</v>
      </c>
      <c r="F7" s="12">
        <v>1.0479799999999999</v>
      </c>
    </row>
    <row r="8" spans="1:8" x14ac:dyDescent="0.2">
      <c r="A8" s="28"/>
      <c r="B8" s="6">
        <v>12</v>
      </c>
      <c r="C8" s="3">
        <v>1.0924400000000001</v>
      </c>
      <c r="D8" s="11">
        <v>1.0894600000000001</v>
      </c>
      <c r="E8" s="11">
        <v>1.08365</v>
      </c>
      <c r="F8" s="12">
        <v>1.0769899999999999</v>
      </c>
    </row>
    <row r="9" spans="1:8" x14ac:dyDescent="0.2">
      <c r="A9" s="28"/>
      <c r="B9" s="6">
        <v>16</v>
      </c>
      <c r="C9" s="3">
        <v>1.12419</v>
      </c>
      <c r="D9" s="11">
        <v>1.12056</v>
      </c>
      <c r="E9" s="11">
        <v>1.1140099999999999</v>
      </c>
      <c r="F9" s="12">
        <v>1.1068800000000001</v>
      </c>
    </row>
    <row r="10" spans="1:8" x14ac:dyDescent="0.2">
      <c r="A10" s="28"/>
      <c r="B10" s="6">
        <v>20</v>
      </c>
      <c r="C10" s="3">
        <v>1.15663</v>
      </c>
      <c r="D10" s="11">
        <v>1.1525399999999999</v>
      </c>
      <c r="E10" s="11">
        <v>1.14533</v>
      </c>
      <c r="F10" s="12">
        <v>1.13774</v>
      </c>
    </row>
    <row r="11" spans="1:8" x14ac:dyDescent="0.2">
      <c r="A11" s="28"/>
      <c r="B11" s="6">
        <v>24</v>
      </c>
      <c r="C11" s="3">
        <v>1.1899900000000001</v>
      </c>
      <c r="D11" s="11">
        <v>1.18557</v>
      </c>
      <c r="E11" s="11">
        <v>1.1777599999999999</v>
      </c>
      <c r="F11" s="12">
        <v>1.16971</v>
      </c>
    </row>
    <row r="12" spans="1:8" x14ac:dyDescent="0.2">
      <c r="A12" s="28"/>
      <c r="B12" s="6">
        <v>26</v>
      </c>
      <c r="C12" s="3">
        <v>1.20709</v>
      </c>
      <c r="D12" s="11">
        <v>1.2025399999999999</v>
      </c>
      <c r="E12" s="11">
        <v>1.1944300000000001</v>
      </c>
      <c r="F12" s="12">
        <v>1.18614</v>
      </c>
    </row>
    <row r="14" spans="1:8" x14ac:dyDescent="0.2">
      <c r="A14" t="s">
        <v>7</v>
      </c>
    </row>
    <row r="15" spans="1:8" x14ac:dyDescent="0.2">
      <c r="A15" t="s">
        <v>8</v>
      </c>
    </row>
  </sheetData>
  <mergeCells count="2">
    <mergeCell ref="C2:F2"/>
    <mergeCell ref="A4:A12"/>
  </mergeCells>
  <printOptions gridLines="1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17AD-5865-435C-A93A-2A3F21086A9D}">
  <sheetPr codeName="Sheet2"/>
  <dimension ref="B1:T38"/>
  <sheetViews>
    <sheetView workbookViewId="0"/>
  </sheetViews>
  <sheetFormatPr defaultRowHeight="12.75" x14ac:dyDescent="0.2"/>
  <cols>
    <col min="1" max="1" width="3.28515625" customWidth="1"/>
    <col min="4" max="4" width="11.28515625" customWidth="1"/>
    <col min="7" max="7" width="3.5703125" customWidth="1"/>
    <col min="14" max="14" width="3.42578125" customWidth="1"/>
    <col min="17" max="17" width="11" bestFit="1" customWidth="1"/>
  </cols>
  <sheetData>
    <row r="1" spans="2:20" x14ac:dyDescent="0.2">
      <c r="H1" s="29" t="s">
        <v>12</v>
      </c>
      <c r="I1" s="29"/>
      <c r="J1" s="29"/>
      <c r="K1" s="29"/>
      <c r="L1" s="29"/>
      <c r="M1" s="29"/>
    </row>
    <row r="2" spans="2:20" ht="13.5" thickBot="1" x14ac:dyDescent="0.25">
      <c r="B2" s="15" t="s">
        <v>9</v>
      </c>
      <c r="C2" s="15" t="s">
        <v>10</v>
      </c>
      <c r="D2" s="22" t="s">
        <v>11</v>
      </c>
      <c r="E2" s="15" t="s">
        <v>23</v>
      </c>
      <c r="F2" s="15" t="s">
        <v>24</v>
      </c>
      <c r="G2" s="21"/>
      <c r="H2" s="15" t="s">
        <v>13</v>
      </c>
      <c r="I2" s="15" t="s">
        <v>14</v>
      </c>
      <c r="J2" s="15" t="s">
        <v>15</v>
      </c>
      <c r="K2" s="15" t="s">
        <v>16</v>
      </c>
      <c r="L2" s="15" t="s">
        <v>17</v>
      </c>
      <c r="M2" s="15" t="s">
        <v>18</v>
      </c>
      <c r="O2" s="30" t="s">
        <v>19</v>
      </c>
      <c r="P2" s="30"/>
      <c r="Q2" s="30"/>
      <c r="R2" s="30"/>
      <c r="S2" s="30"/>
      <c r="T2" s="30"/>
    </row>
    <row r="3" spans="2:20" ht="13.5" thickTop="1" x14ac:dyDescent="0.2">
      <c r="B3" s="14">
        <v>1</v>
      </c>
      <c r="C3" s="14">
        <v>0</v>
      </c>
      <c r="D3" s="16">
        <v>1.0074700000000001</v>
      </c>
      <c r="E3" s="8" cm="1">
        <f t="array" ref="E3:E38">MMULT(X,b)</f>
        <v>1.0083756552818348</v>
      </c>
      <c r="F3" s="8">
        <f>D3-E3</f>
        <v>-9.0565528183472743E-4</v>
      </c>
      <c r="G3" s="17"/>
      <c r="H3" s="14">
        <v>1</v>
      </c>
      <c r="I3" s="14">
        <f>B3</f>
        <v>1</v>
      </c>
      <c r="J3" s="14">
        <f>C3</f>
        <v>0</v>
      </c>
      <c r="K3" s="14">
        <f>B3^2</f>
        <v>1</v>
      </c>
      <c r="L3" s="14">
        <f>C3^2</f>
        <v>0</v>
      </c>
      <c r="M3" s="14">
        <f>B3*C3</f>
        <v>0</v>
      </c>
      <c r="O3" s="9" cm="1">
        <f t="array" ref="O3:T8">MMULT(TRANSPOSE(X),X)</f>
        <v>36</v>
      </c>
      <c r="P3" s="9">
        <v>452</v>
      </c>
      <c r="Q3" s="9">
        <v>675</v>
      </c>
      <c r="R3" s="9">
        <v>8548</v>
      </c>
      <c r="S3" s="9">
        <v>20925</v>
      </c>
      <c r="T3" s="9">
        <v>8475</v>
      </c>
    </row>
    <row r="4" spans="2:20" x14ac:dyDescent="0.2">
      <c r="B4" s="13">
        <v>2</v>
      </c>
      <c r="C4" s="13">
        <v>0</v>
      </c>
      <c r="D4" s="23">
        <v>1.01509</v>
      </c>
      <c r="E4" s="11">
        <v>1.0157245993958774</v>
      </c>
      <c r="F4" s="11">
        <f t="shared" ref="F4:F38" si="0">D4-E4</f>
        <v>-6.3459939587739989E-4</v>
      </c>
      <c r="G4" s="17"/>
      <c r="H4" s="13">
        <v>1</v>
      </c>
      <c r="I4" s="13">
        <f t="shared" ref="I4:I38" si="1">B4</f>
        <v>2</v>
      </c>
      <c r="J4" s="13">
        <f t="shared" ref="J4:J38" si="2">C4</f>
        <v>0</v>
      </c>
      <c r="K4" s="13">
        <f t="shared" ref="K4:K38" si="3">B4^2</f>
        <v>4</v>
      </c>
      <c r="L4" s="13">
        <f t="shared" ref="L4:L38" si="4">C4^2</f>
        <v>0</v>
      </c>
      <c r="M4" s="13">
        <f t="shared" ref="M4:M38" si="5">B4*C4</f>
        <v>0</v>
      </c>
      <c r="O4" s="12">
        <v>452</v>
      </c>
      <c r="P4" s="12">
        <v>8548</v>
      </c>
      <c r="Q4" s="12">
        <v>8475</v>
      </c>
      <c r="R4" s="12">
        <v>183236</v>
      </c>
      <c r="S4" s="12">
        <v>262725</v>
      </c>
      <c r="T4" s="12">
        <v>160275</v>
      </c>
    </row>
    <row r="5" spans="2:20" x14ac:dyDescent="0.2">
      <c r="B5" s="13">
        <v>4</v>
      </c>
      <c r="C5" s="13">
        <v>0</v>
      </c>
      <c r="D5" s="24">
        <v>1.0303800000000001</v>
      </c>
      <c r="E5" s="11">
        <v>1.0305722195905915</v>
      </c>
      <c r="F5" s="11">
        <f t="shared" si="0"/>
        <v>-1.922195905914581E-4</v>
      </c>
      <c r="G5" s="17"/>
      <c r="H5" s="13">
        <v>1</v>
      </c>
      <c r="I5" s="13">
        <f t="shared" si="1"/>
        <v>4</v>
      </c>
      <c r="J5" s="13">
        <f t="shared" si="2"/>
        <v>0</v>
      </c>
      <c r="K5" s="13">
        <f t="shared" si="3"/>
        <v>16</v>
      </c>
      <c r="L5" s="13">
        <f t="shared" si="4"/>
        <v>0</v>
      </c>
      <c r="M5" s="13">
        <f t="shared" si="5"/>
        <v>0</v>
      </c>
      <c r="O5" s="12">
        <v>675</v>
      </c>
      <c r="P5" s="12">
        <v>8475</v>
      </c>
      <c r="Q5" s="12">
        <v>20925</v>
      </c>
      <c r="R5" s="12">
        <v>160275</v>
      </c>
      <c r="S5" s="12">
        <v>725625</v>
      </c>
      <c r="T5" s="12">
        <v>262725</v>
      </c>
    </row>
    <row r="6" spans="2:20" x14ac:dyDescent="0.2">
      <c r="B6" s="13">
        <v>8</v>
      </c>
      <c r="C6" s="13">
        <v>0</v>
      </c>
      <c r="D6" s="24">
        <v>1.06121</v>
      </c>
      <c r="E6" s="11">
        <v>1.0608663878465363</v>
      </c>
      <c r="F6" s="11">
        <f t="shared" si="0"/>
        <v>3.4361215346367935E-4</v>
      </c>
      <c r="G6" s="17"/>
      <c r="H6" s="13">
        <v>1</v>
      </c>
      <c r="I6" s="13">
        <f t="shared" si="1"/>
        <v>8</v>
      </c>
      <c r="J6" s="13">
        <f t="shared" si="2"/>
        <v>0</v>
      </c>
      <c r="K6" s="13">
        <f t="shared" si="3"/>
        <v>64</v>
      </c>
      <c r="L6" s="13">
        <f t="shared" si="4"/>
        <v>0</v>
      </c>
      <c r="M6" s="13">
        <f t="shared" si="5"/>
        <v>0</v>
      </c>
      <c r="O6" s="12">
        <v>8548</v>
      </c>
      <c r="P6" s="12">
        <v>183236</v>
      </c>
      <c r="Q6" s="12">
        <v>160275</v>
      </c>
      <c r="R6" s="12">
        <v>4157572</v>
      </c>
      <c r="S6" s="12">
        <v>4968525</v>
      </c>
      <c r="T6" s="12">
        <v>3435675</v>
      </c>
    </row>
    <row r="7" spans="2:20" x14ac:dyDescent="0.2">
      <c r="B7" s="13">
        <v>12</v>
      </c>
      <c r="C7" s="13">
        <v>0</v>
      </c>
      <c r="D7" s="24">
        <v>1.0924400000000001</v>
      </c>
      <c r="E7" s="11">
        <v>1.0919591265911692</v>
      </c>
      <c r="F7" s="11">
        <f t="shared" si="0"/>
        <v>4.8087340883085083E-4</v>
      </c>
      <c r="G7" s="17"/>
      <c r="H7" s="13">
        <v>1</v>
      </c>
      <c r="I7" s="13">
        <f t="shared" si="1"/>
        <v>12</v>
      </c>
      <c r="J7" s="13">
        <f t="shared" si="2"/>
        <v>0</v>
      </c>
      <c r="K7" s="13">
        <f t="shared" si="3"/>
        <v>144</v>
      </c>
      <c r="L7" s="13">
        <f t="shared" si="4"/>
        <v>0</v>
      </c>
      <c r="M7" s="13">
        <f t="shared" si="5"/>
        <v>0</v>
      </c>
      <c r="O7" s="12">
        <v>20925</v>
      </c>
      <c r="P7" s="12">
        <v>262725</v>
      </c>
      <c r="Q7" s="12">
        <v>725625</v>
      </c>
      <c r="R7" s="12">
        <v>4968525</v>
      </c>
      <c r="S7" s="12">
        <v>26645625</v>
      </c>
      <c r="T7" s="12">
        <v>9110625</v>
      </c>
    </row>
    <row r="8" spans="2:20" x14ac:dyDescent="0.2">
      <c r="B8" s="13">
        <v>16</v>
      </c>
      <c r="C8" s="13">
        <v>0</v>
      </c>
      <c r="D8" s="24">
        <v>1.12419</v>
      </c>
      <c r="E8" s="11">
        <v>1.1238504358244907</v>
      </c>
      <c r="F8" s="11">
        <f t="shared" si="0"/>
        <v>3.3956417550928819E-4</v>
      </c>
      <c r="G8" s="17"/>
      <c r="H8" s="13">
        <v>1</v>
      </c>
      <c r="I8" s="13">
        <f t="shared" si="1"/>
        <v>16</v>
      </c>
      <c r="J8" s="13">
        <f t="shared" si="2"/>
        <v>0</v>
      </c>
      <c r="K8" s="13">
        <f t="shared" si="3"/>
        <v>256</v>
      </c>
      <c r="L8" s="13">
        <f t="shared" si="4"/>
        <v>0</v>
      </c>
      <c r="M8" s="13">
        <f t="shared" si="5"/>
        <v>0</v>
      </c>
      <c r="O8" s="12">
        <v>8475</v>
      </c>
      <c r="P8" s="12">
        <v>160275</v>
      </c>
      <c r="Q8" s="12">
        <v>262725</v>
      </c>
      <c r="R8" s="12">
        <v>3435675</v>
      </c>
      <c r="S8" s="12">
        <v>9110625</v>
      </c>
      <c r="T8" s="12">
        <v>4968525</v>
      </c>
    </row>
    <row r="9" spans="2:20" x14ac:dyDescent="0.2">
      <c r="B9" s="13">
        <v>20</v>
      </c>
      <c r="C9" s="13">
        <v>0</v>
      </c>
      <c r="D9" s="24">
        <v>1.15663</v>
      </c>
      <c r="E9" s="11">
        <v>1.1565403155465008</v>
      </c>
      <c r="F9" s="11">
        <f t="shared" si="0"/>
        <v>8.9684453499216943E-5</v>
      </c>
      <c r="G9" s="17"/>
      <c r="H9" s="13">
        <v>1</v>
      </c>
      <c r="I9" s="13">
        <f t="shared" si="1"/>
        <v>20</v>
      </c>
      <c r="J9" s="13">
        <f t="shared" si="2"/>
        <v>0</v>
      </c>
      <c r="K9" s="13">
        <f t="shared" si="3"/>
        <v>400</v>
      </c>
      <c r="L9" s="13">
        <f t="shared" si="4"/>
        <v>0</v>
      </c>
      <c r="M9" s="13">
        <f t="shared" si="5"/>
        <v>0</v>
      </c>
    </row>
    <row r="10" spans="2:20" ht="13.5" thickBot="1" x14ac:dyDescent="0.25">
      <c r="B10" s="13">
        <v>24</v>
      </c>
      <c r="C10" s="13">
        <v>0</v>
      </c>
      <c r="D10" s="24">
        <v>1.1899900000000001</v>
      </c>
      <c r="E10" s="11">
        <v>1.1900287657571993</v>
      </c>
      <c r="F10" s="11">
        <f t="shared" si="0"/>
        <v>-3.87657571991884E-5</v>
      </c>
      <c r="G10" s="17"/>
      <c r="H10" s="13">
        <v>1</v>
      </c>
      <c r="I10" s="13">
        <f t="shared" si="1"/>
        <v>24</v>
      </c>
      <c r="J10" s="13">
        <f t="shared" si="2"/>
        <v>0</v>
      </c>
      <c r="K10" s="13">
        <f t="shared" si="3"/>
        <v>576</v>
      </c>
      <c r="L10" s="13">
        <f t="shared" si="4"/>
        <v>0</v>
      </c>
      <c r="M10" s="13">
        <f t="shared" si="5"/>
        <v>0</v>
      </c>
      <c r="O10" s="30" t="s">
        <v>20</v>
      </c>
      <c r="P10" s="30"/>
      <c r="Q10" s="30"/>
      <c r="R10" s="30"/>
      <c r="S10" s="30"/>
      <c r="T10" s="30"/>
    </row>
    <row r="11" spans="2:20" ht="13.5" thickTop="1" x14ac:dyDescent="0.2">
      <c r="B11" s="13">
        <v>26</v>
      </c>
      <c r="C11" s="13">
        <v>0</v>
      </c>
      <c r="D11" s="24">
        <v>1.20709</v>
      </c>
      <c r="E11" s="11">
        <v>1.2070724547958065</v>
      </c>
      <c r="F11" s="11">
        <f t="shared" si="0"/>
        <v>1.7545204193503139E-5</v>
      </c>
      <c r="G11" s="17"/>
      <c r="H11" s="13">
        <v>1</v>
      </c>
      <c r="I11" s="13">
        <f t="shared" si="1"/>
        <v>26</v>
      </c>
      <c r="J11" s="13">
        <f t="shared" si="2"/>
        <v>0</v>
      </c>
      <c r="K11" s="13">
        <f t="shared" si="3"/>
        <v>676</v>
      </c>
      <c r="L11" s="13">
        <f t="shared" si="4"/>
        <v>0</v>
      </c>
      <c r="M11" s="13">
        <f t="shared" si="5"/>
        <v>0</v>
      </c>
      <c r="O11" s="9" cm="1">
        <f t="array" ref="O11:T16">MINVERSE(XtX)</f>
        <v>0.31102584710641901</v>
      </c>
      <c r="P11" s="9">
        <v>-3.1473743647745654E-2</v>
      </c>
      <c r="Q11" s="9">
        <v>-1.3446999177259797E-2</v>
      </c>
      <c r="R11" s="9">
        <v>7.7257894040199456E-4</v>
      </c>
      <c r="S11" s="9">
        <v>1.6622922134733119E-4</v>
      </c>
      <c r="T11" s="9">
        <v>3.5676399272580332E-4</v>
      </c>
    </row>
    <row r="12" spans="2:20" x14ac:dyDescent="0.2">
      <c r="B12" s="13">
        <v>1</v>
      </c>
      <c r="C12" s="13">
        <v>10</v>
      </c>
      <c r="D12" s="25">
        <v>1.0070699999999999</v>
      </c>
      <c r="E12" s="11">
        <v>1.0069725839304307</v>
      </c>
      <c r="F12" s="11">
        <f t="shared" si="0"/>
        <v>9.7416069569256081E-5</v>
      </c>
      <c r="G12" s="17"/>
      <c r="H12" s="13">
        <v>1</v>
      </c>
      <c r="I12" s="13">
        <f t="shared" si="1"/>
        <v>1</v>
      </c>
      <c r="J12" s="13">
        <f t="shared" si="2"/>
        <v>10</v>
      </c>
      <c r="K12" s="13">
        <f t="shared" si="3"/>
        <v>1</v>
      </c>
      <c r="L12" s="13">
        <f t="shared" si="4"/>
        <v>100</v>
      </c>
      <c r="M12" s="13">
        <f t="shared" si="5"/>
        <v>10</v>
      </c>
      <c r="O12" s="12">
        <v>-3.1473743647745599E-2</v>
      </c>
      <c r="P12" s="12">
        <v>6.6000968152084812E-3</v>
      </c>
      <c r="Q12" s="12">
        <v>3.5676399272579617E-4</v>
      </c>
      <c r="R12" s="12">
        <v>-2.1644700387873079E-4</v>
      </c>
      <c r="S12" s="12">
        <v>1.266618986912143E-19</v>
      </c>
      <c r="T12" s="12">
        <v>-2.8414831279046239E-5</v>
      </c>
    </row>
    <row r="13" spans="2:20" x14ac:dyDescent="0.2">
      <c r="B13" s="13">
        <v>2</v>
      </c>
      <c r="C13" s="13">
        <v>10</v>
      </c>
      <c r="D13" s="25">
        <v>1.0144200000000001</v>
      </c>
      <c r="E13" s="11">
        <v>1.0141961112936146</v>
      </c>
      <c r="F13" s="11">
        <f t="shared" si="0"/>
        <v>2.2388870638545555E-4</v>
      </c>
      <c r="G13" s="17"/>
      <c r="H13" s="13">
        <v>1</v>
      </c>
      <c r="I13" s="13">
        <f t="shared" si="1"/>
        <v>2</v>
      </c>
      <c r="J13" s="13">
        <f t="shared" si="2"/>
        <v>10</v>
      </c>
      <c r="K13" s="13">
        <f t="shared" si="3"/>
        <v>4</v>
      </c>
      <c r="L13" s="13">
        <f t="shared" si="4"/>
        <v>100</v>
      </c>
      <c r="M13" s="13">
        <f t="shared" si="5"/>
        <v>20</v>
      </c>
      <c r="O13" s="12">
        <v>-1.3446999177259843E-2</v>
      </c>
      <c r="P13" s="12">
        <v>3.5676399272580451E-4</v>
      </c>
      <c r="Q13" s="12">
        <v>1.9075106084001008E-3</v>
      </c>
      <c r="R13" s="12">
        <v>-4.266433748929566E-20</v>
      </c>
      <c r="S13" s="12">
        <v>-3.8397978030523964E-5</v>
      </c>
      <c r="T13" s="12">
        <v>-1.9027412945376169E-5</v>
      </c>
    </row>
    <row r="14" spans="2:20" x14ac:dyDescent="0.2">
      <c r="B14" s="13">
        <v>4</v>
      </c>
      <c r="C14" s="13">
        <v>10</v>
      </c>
      <c r="D14" s="25">
        <v>1.0291999999999999</v>
      </c>
      <c r="E14" s="11">
        <v>1.0287928979866112</v>
      </c>
      <c r="F14" s="11">
        <f t="shared" si="0"/>
        <v>4.0710201338867158E-4</v>
      </c>
      <c r="G14" s="17"/>
      <c r="H14" s="13">
        <v>1</v>
      </c>
      <c r="I14" s="13">
        <f t="shared" si="1"/>
        <v>4</v>
      </c>
      <c r="J14" s="13">
        <f t="shared" si="2"/>
        <v>10</v>
      </c>
      <c r="K14" s="13">
        <f t="shared" si="3"/>
        <v>16</v>
      </c>
      <c r="L14" s="13">
        <f t="shared" si="4"/>
        <v>100</v>
      </c>
      <c r="M14" s="13">
        <f t="shared" si="5"/>
        <v>40</v>
      </c>
      <c r="O14" s="12">
        <v>7.7257894040199152E-4</v>
      </c>
      <c r="P14" s="12">
        <v>-2.1644700387873063E-4</v>
      </c>
      <c r="Q14" s="12">
        <v>2.2722184882858468E-19</v>
      </c>
      <c r="R14" s="12">
        <v>8.1915306385955199E-6</v>
      </c>
      <c r="S14" s="12">
        <v>-4.6016839528662863E-21</v>
      </c>
      <c r="T14" s="12">
        <v>-1.8935154069048724E-21</v>
      </c>
    </row>
    <row r="15" spans="2:20" x14ac:dyDescent="0.2">
      <c r="B15" s="13">
        <v>8</v>
      </c>
      <c r="C15" s="13">
        <v>10</v>
      </c>
      <c r="D15" s="25">
        <v>1.05907</v>
      </c>
      <c r="E15" s="11">
        <v>1.058585399239121</v>
      </c>
      <c r="F15" s="11">
        <f t="shared" si="0"/>
        <v>4.8460076087897264E-4</v>
      </c>
      <c r="G15" s="17"/>
      <c r="H15" s="13">
        <v>1</v>
      </c>
      <c r="I15" s="13">
        <f t="shared" si="1"/>
        <v>8</v>
      </c>
      <c r="J15" s="13">
        <f t="shared" si="2"/>
        <v>10</v>
      </c>
      <c r="K15" s="13">
        <f t="shared" si="3"/>
        <v>64</v>
      </c>
      <c r="L15" s="13">
        <f t="shared" si="4"/>
        <v>100</v>
      </c>
      <c r="M15" s="13">
        <f t="shared" si="5"/>
        <v>80</v>
      </c>
      <c r="O15" s="12">
        <v>1.6622922134733147E-4</v>
      </c>
      <c r="P15" s="12">
        <v>4.9181358250382449E-21</v>
      </c>
      <c r="Q15" s="12">
        <v>-3.8397978030523964E-5</v>
      </c>
      <c r="R15" s="12">
        <v>-9.1061599788810162E-23</v>
      </c>
      <c r="S15" s="12">
        <v>9.5265869544084792E-7</v>
      </c>
      <c r="T15" s="12">
        <v>-2.0492232604326021E-22</v>
      </c>
    </row>
    <row r="16" spans="2:20" x14ac:dyDescent="0.2">
      <c r="B16" s="13">
        <v>12</v>
      </c>
      <c r="C16" s="13">
        <v>10</v>
      </c>
      <c r="D16" s="25">
        <v>1.0894600000000001</v>
      </c>
      <c r="E16" s="11">
        <v>1.0891764709803189</v>
      </c>
      <c r="F16" s="11">
        <f t="shared" si="0"/>
        <v>2.835290196812057E-4</v>
      </c>
      <c r="G16" s="17"/>
      <c r="H16" s="13">
        <v>1</v>
      </c>
      <c r="I16" s="13">
        <f t="shared" si="1"/>
        <v>12</v>
      </c>
      <c r="J16" s="13">
        <f t="shared" si="2"/>
        <v>10</v>
      </c>
      <c r="K16" s="13">
        <f t="shared" si="3"/>
        <v>144</v>
      </c>
      <c r="L16" s="13">
        <f t="shared" si="4"/>
        <v>100</v>
      </c>
      <c r="M16" s="13">
        <f t="shared" si="5"/>
        <v>120</v>
      </c>
      <c r="O16" s="12">
        <v>3.5676399272580376E-4</v>
      </c>
      <c r="P16" s="12">
        <v>-2.8414831279046401E-5</v>
      </c>
      <c r="Q16" s="12">
        <v>-1.9027412945376155E-5</v>
      </c>
      <c r="R16" s="12">
        <v>3.7628321912732001E-21</v>
      </c>
      <c r="S16" s="12">
        <v>-5.4152601436908676E-22</v>
      </c>
      <c r="T16" s="12">
        <v>1.5154576682158021E-6</v>
      </c>
    </row>
    <row r="17" spans="2:17" x14ac:dyDescent="0.2">
      <c r="B17" s="13">
        <v>16</v>
      </c>
      <c r="C17" s="13">
        <v>10</v>
      </c>
      <c r="D17" s="25">
        <v>1.12056</v>
      </c>
      <c r="E17" s="11">
        <v>1.1205661132102054</v>
      </c>
      <c r="F17" s="11">
        <f t="shared" si="0"/>
        <v>-6.1132102053829129E-6</v>
      </c>
      <c r="G17" s="17"/>
      <c r="H17" s="13">
        <v>1</v>
      </c>
      <c r="I17" s="13">
        <f t="shared" si="1"/>
        <v>16</v>
      </c>
      <c r="J17" s="13">
        <f t="shared" si="2"/>
        <v>10</v>
      </c>
      <c r="K17" s="13">
        <f t="shared" si="3"/>
        <v>256</v>
      </c>
      <c r="L17" s="13">
        <f t="shared" si="4"/>
        <v>100</v>
      </c>
      <c r="M17" s="13">
        <f t="shared" si="5"/>
        <v>160</v>
      </c>
    </row>
    <row r="18" spans="2:17" ht="13.5" thickBot="1" x14ac:dyDescent="0.25">
      <c r="B18" s="13">
        <v>20</v>
      </c>
      <c r="C18" s="13">
        <v>10</v>
      </c>
      <c r="D18" s="25">
        <v>1.1525399999999999</v>
      </c>
      <c r="E18" s="11">
        <v>1.1527543259287805</v>
      </c>
      <c r="F18" s="11">
        <f t="shared" si="0"/>
        <v>-2.1432592878056766E-4</v>
      </c>
      <c r="G18" s="17"/>
      <c r="H18" s="13">
        <v>1</v>
      </c>
      <c r="I18" s="13">
        <f t="shared" si="1"/>
        <v>20</v>
      </c>
      <c r="J18" s="13">
        <f t="shared" si="2"/>
        <v>10</v>
      </c>
      <c r="K18" s="13">
        <f t="shared" si="3"/>
        <v>400</v>
      </c>
      <c r="L18" s="13">
        <f t="shared" si="4"/>
        <v>100</v>
      </c>
      <c r="M18" s="13">
        <f t="shared" si="5"/>
        <v>200</v>
      </c>
      <c r="O18" s="15" t="s">
        <v>21</v>
      </c>
      <c r="Q18" s="15" t="s">
        <v>22</v>
      </c>
    </row>
    <row r="19" spans="2:17" ht="13.5" thickTop="1" x14ac:dyDescent="0.2">
      <c r="B19" s="13">
        <v>24</v>
      </c>
      <c r="C19" s="13">
        <v>10</v>
      </c>
      <c r="D19" s="25">
        <v>1.18557</v>
      </c>
      <c r="E19" s="11">
        <v>1.1857411091360439</v>
      </c>
      <c r="F19" s="11">
        <f t="shared" si="0"/>
        <v>-1.7110913604390099E-4</v>
      </c>
      <c r="G19" s="17"/>
      <c r="H19" s="13">
        <v>1</v>
      </c>
      <c r="I19" s="13">
        <f t="shared" si="1"/>
        <v>24</v>
      </c>
      <c r="J19" s="13">
        <f t="shared" si="2"/>
        <v>10</v>
      </c>
      <c r="K19" s="13">
        <f t="shared" si="3"/>
        <v>576</v>
      </c>
      <c r="L19" s="13">
        <f t="shared" si="4"/>
        <v>100</v>
      </c>
      <c r="M19" s="13">
        <f t="shared" si="5"/>
        <v>240</v>
      </c>
      <c r="O19" s="9" cm="1">
        <f t="array" ref="O19:O24">MMULT(TRANSPOSE(X),dens)</f>
        <v>39.304950000000005</v>
      </c>
      <c r="Q19" s="20" cm="1">
        <f t="array" ref="Q19:Q24">MMULT(XtXinv,Xty)</f>
        <v>1.0010766218233353</v>
      </c>
    </row>
    <row r="20" spans="2:17" x14ac:dyDescent="0.2">
      <c r="B20" s="13">
        <v>26</v>
      </c>
      <c r="C20" s="13">
        <v>10</v>
      </c>
      <c r="D20" s="25">
        <v>1.2025399999999999</v>
      </c>
      <c r="E20" s="11">
        <v>1.2025339646729336</v>
      </c>
      <c r="F20" s="11">
        <f t="shared" si="0"/>
        <v>6.0353270663338066E-6</v>
      </c>
      <c r="G20" s="17"/>
      <c r="H20" s="13">
        <v>1</v>
      </c>
      <c r="I20" s="13">
        <f t="shared" si="1"/>
        <v>26</v>
      </c>
      <c r="J20" s="13">
        <f t="shared" si="2"/>
        <v>10</v>
      </c>
      <c r="K20" s="13">
        <f t="shared" si="3"/>
        <v>676</v>
      </c>
      <c r="L20" s="13">
        <f t="shared" si="4"/>
        <v>100</v>
      </c>
      <c r="M20" s="13">
        <f t="shared" si="5"/>
        <v>260</v>
      </c>
      <c r="O20" s="12">
        <v>515.61191000000008</v>
      </c>
      <c r="Q20" s="18">
        <v>7.2740781307280011E-3</v>
      </c>
    </row>
    <row r="21" spans="2:17" x14ac:dyDescent="0.2">
      <c r="B21" s="13">
        <v>1</v>
      </c>
      <c r="C21" s="13">
        <v>25</v>
      </c>
      <c r="D21" s="25">
        <v>1.0040899999999999</v>
      </c>
      <c r="E21" s="11">
        <v>1.0037442345586147</v>
      </c>
      <c r="F21" s="11">
        <f t="shared" si="0"/>
        <v>3.4576544138520404E-4</v>
      </c>
      <c r="G21" s="17"/>
      <c r="H21" s="13">
        <v>1</v>
      </c>
      <c r="I21" s="13">
        <f t="shared" si="1"/>
        <v>1</v>
      </c>
      <c r="J21" s="13">
        <f t="shared" si="2"/>
        <v>25</v>
      </c>
      <c r="K21" s="13">
        <f t="shared" si="3"/>
        <v>1</v>
      </c>
      <c r="L21" s="13">
        <f t="shared" si="4"/>
        <v>625</v>
      </c>
      <c r="M21" s="13">
        <f t="shared" si="5"/>
        <v>25</v>
      </c>
      <c r="O21" s="12">
        <v>733.85835000000009</v>
      </c>
      <c r="Q21" s="19">
        <v>-9.7798997528958376E-5</v>
      </c>
    </row>
    <row r="22" spans="2:17" x14ac:dyDescent="0.2">
      <c r="B22" s="13">
        <v>2</v>
      </c>
      <c r="C22" s="13">
        <v>25</v>
      </c>
      <c r="D22" s="25">
        <v>1.01112</v>
      </c>
      <c r="E22" s="11">
        <v>1.0107796367955104</v>
      </c>
      <c r="F22" s="11">
        <f t="shared" si="0"/>
        <v>3.4036320448960211E-4</v>
      </c>
      <c r="G22" s="17"/>
      <c r="H22" s="13">
        <v>1</v>
      </c>
      <c r="I22" s="13">
        <f t="shared" si="1"/>
        <v>2</v>
      </c>
      <c r="J22" s="13">
        <f t="shared" si="2"/>
        <v>25</v>
      </c>
      <c r="K22" s="13">
        <f t="shared" si="3"/>
        <v>4</v>
      </c>
      <c r="L22" s="13">
        <f t="shared" si="4"/>
        <v>625</v>
      </c>
      <c r="M22" s="13">
        <f t="shared" si="5"/>
        <v>50</v>
      </c>
      <c r="O22" s="12">
        <v>9920.1767500000005</v>
      </c>
      <c r="Q22" s="19">
        <v>2.4955327771513582E-5</v>
      </c>
    </row>
    <row r="23" spans="2:17" x14ac:dyDescent="0.2">
      <c r="B23" s="13">
        <v>4</v>
      </c>
      <c r="C23" s="13">
        <v>25</v>
      </c>
      <c r="D23" s="25">
        <v>1.0253000000000001</v>
      </c>
      <c r="E23" s="11">
        <v>1.0250001732359308</v>
      </c>
      <c r="F23" s="11">
        <f t="shared" si="0"/>
        <v>2.9982676406925535E-4</v>
      </c>
      <c r="G23" s="17"/>
      <c r="H23" s="13">
        <v>1</v>
      </c>
      <c r="I23" s="13">
        <f t="shared" si="1"/>
        <v>4</v>
      </c>
      <c r="J23" s="13">
        <f t="shared" si="2"/>
        <v>25</v>
      </c>
      <c r="K23" s="13">
        <f t="shared" si="3"/>
        <v>16</v>
      </c>
      <c r="L23" s="13">
        <f t="shared" si="4"/>
        <v>625</v>
      </c>
      <c r="M23" s="13">
        <f t="shared" si="5"/>
        <v>100</v>
      </c>
      <c r="O23" s="12">
        <v>22717.526249999995</v>
      </c>
      <c r="Q23" s="19">
        <v>-2.9966462525585499E-6</v>
      </c>
    </row>
    <row r="24" spans="2:17" x14ac:dyDescent="0.2">
      <c r="B24" s="13">
        <v>8</v>
      </c>
      <c r="C24" s="13">
        <v>25</v>
      </c>
      <c r="D24" s="25">
        <v>1.0541199999999999</v>
      </c>
      <c r="E24" s="11">
        <v>1.0540401739832881</v>
      </c>
      <c r="F24" s="11">
        <f t="shared" si="0"/>
        <v>7.9826016711859182E-5</v>
      </c>
      <c r="G24" s="17"/>
      <c r="H24" s="13">
        <v>1</v>
      </c>
      <c r="I24" s="13">
        <f t="shared" si="1"/>
        <v>8</v>
      </c>
      <c r="J24" s="13">
        <f t="shared" si="2"/>
        <v>25</v>
      </c>
      <c r="K24" s="13">
        <f t="shared" si="3"/>
        <v>64</v>
      </c>
      <c r="L24" s="13">
        <f t="shared" si="4"/>
        <v>625</v>
      </c>
      <c r="M24" s="13">
        <f t="shared" si="5"/>
        <v>200</v>
      </c>
      <c r="O24" s="12">
        <v>9620.4064500000004</v>
      </c>
      <c r="Q24" s="19">
        <v>-1.2541675085875684E-5</v>
      </c>
    </row>
    <row r="25" spans="2:17" x14ac:dyDescent="0.2">
      <c r="B25" s="13">
        <v>12</v>
      </c>
      <c r="C25" s="13">
        <v>25</v>
      </c>
      <c r="D25" s="25">
        <v>1.08365</v>
      </c>
      <c r="E25" s="11">
        <v>1.0838787452193335</v>
      </c>
      <c r="F25" s="11">
        <f t="shared" si="0"/>
        <v>-2.2874521933347047E-4</v>
      </c>
      <c r="G25" s="17"/>
      <c r="H25" s="13">
        <v>1</v>
      </c>
      <c r="I25" s="13">
        <f t="shared" si="1"/>
        <v>12</v>
      </c>
      <c r="J25" s="13">
        <f t="shared" si="2"/>
        <v>25</v>
      </c>
      <c r="K25" s="13">
        <f t="shared" si="3"/>
        <v>144</v>
      </c>
      <c r="L25" s="13">
        <f t="shared" si="4"/>
        <v>625</v>
      </c>
      <c r="M25" s="13">
        <f t="shared" si="5"/>
        <v>300</v>
      </c>
    </row>
    <row r="26" spans="2:17" x14ac:dyDescent="0.2">
      <c r="B26" s="13">
        <v>16</v>
      </c>
      <c r="C26" s="13">
        <v>25</v>
      </c>
      <c r="D26" s="25">
        <v>1.1140099999999999</v>
      </c>
      <c r="E26" s="11">
        <v>1.1145158869440672</v>
      </c>
      <c r="F26" s="11">
        <f t="shared" si="0"/>
        <v>-5.0588694406727974E-4</v>
      </c>
      <c r="G26" s="17"/>
      <c r="H26" s="13">
        <v>1</v>
      </c>
      <c r="I26" s="13">
        <f t="shared" si="1"/>
        <v>16</v>
      </c>
      <c r="J26" s="13">
        <f t="shared" si="2"/>
        <v>25</v>
      </c>
      <c r="K26" s="13">
        <f t="shared" si="3"/>
        <v>256</v>
      </c>
      <c r="L26" s="13">
        <f t="shared" si="4"/>
        <v>625</v>
      </c>
      <c r="M26" s="13">
        <f t="shared" si="5"/>
        <v>400</v>
      </c>
    </row>
    <row r="27" spans="2:17" x14ac:dyDescent="0.2">
      <c r="B27" s="13">
        <v>20</v>
      </c>
      <c r="C27" s="13">
        <v>25</v>
      </c>
      <c r="D27" s="25">
        <v>1.14533</v>
      </c>
      <c r="E27" s="11">
        <v>1.1459515991574898</v>
      </c>
      <c r="F27" s="11">
        <f t="shared" si="0"/>
        <v>-6.2159915748982719E-4</v>
      </c>
      <c r="G27" s="17"/>
      <c r="H27" s="13">
        <v>1</v>
      </c>
      <c r="I27" s="13">
        <f t="shared" si="1"/>
        <v>20</v>
      </c>
      <c r="J27" s="13">
        <f t="shared" si="2"/>
        <v>25</v>
      </c>
      <c r="K27" s="13">
        <f t="shared" si="3"/>
        <v>400</v>
      </c>
      <c r="L27" s="13">
        <f t="shared" si="4"/>
        <v>625</v>
      </c>
      <c r="M27" s="13">
        <f t="shared" si="5"/>
        <v>500</v>
      </c>
    </row>
    <row r="28" spans="2:17" x14ac:dyDescent="0.2">
      <c r="B28" s="13">
        <v>24</v>
      </c>
      <c r="C28" s="13">
        <v>25</v>
      </c>
      <c r="D28" s="25">
        <v>1.1777599999999999</v>
      </c>
      <c r="E28" s="11">
        <v>1.1781858818596007</v>
      </c>
      <c r="F28" s="11">
        <f t="shared" si="0"/>
        <v>-4.2588185960079628E-4</v>
      </c>
      <c r="G28" s="17"/>
      <c r="H28" s="13">
        <v>1</v>
      </c>
      <c r="I28" s="13">
        <f t="shared" si="1"/>
        <v>24</v>
      </c>
      <c r="J28" s="13">
        <f t="shared" si="2"/>
        <v>25</v>
      </c>
      <c r="K28" s="13">
        <f t="shared" si="3"/>
        <v>576</v>
      </c>
      <c r="L28" s="13">
        <f t="shared" si="4"/>
        <v>625</v>
      </c>
      <c r="M28" s="13">
        <f t="shared" si="5"/>
        <v>600</v>
      </c>
    </row>
    <row r="29" spans="2:17" x14ac:dyDescent="0.2">
      <c r="B29" s="13">
        <v>26</v>
      </c>
      <c r="C29" s="13">
        <v>25</v>
      </c>
      <c r="D29" s="25">
        <v>1.1944300000000001</v>
      </c>
      <c r="E29" s="11">
        <v>1.194602487143914</v>
      </c>
      <c r="F29" s="11">
        <f t="shared" si="0"/>
        <v>-1.7248714391393527E-4</v>
      </c>
      <c r="G29" s="17"/>
      <c r="H29" s="13">
        <v>1</v>
      </c>
      <c r="I29" s="13">
        <f t="shared" si="1"/>
        <v>26</v>
      </c>
      <c r="J29" s="13">
        <f t="shared" si="2"/>
        <v>25</v>
      </c>
      <c r="K29" s="13">
        <f t="shared" si="3"/>
        <v>676</v>
      </c>
      <c r="L29" s="13">
        <f t="shared" si="4"/>
        <v>625</v>
      </c>
      <c r="M29" s="13">
        <f t="shared" si="5"/>
        <v>650</v>
      </c>
    </row>
    <row r="30" spans="2:17" x14ac:dyDescent="0.2">
      <c r="B30" s="13">
        <v>1</v>
      </c>
      <c r="C30" s="13">
        <v>40</v>
      </c>
      <c r="D30" s="24">
        <v>0.99907999999999997</v>
      </c>
      <c r="E30" s="11">
        <v>0.99916739437314783</v>
      </c>
      <c r="F30" s="11">
        <f t="shared" si="0"/>
        <v>-8.7394373147864357E-5</v>
      </c>
      <c r="G30" s="17"/>
      <c r="H30" s="13">
        <v>1</v>
      </c>
      <c r="I30" s="13">
        <f t="shared" si="1"/>
        <v>1</v>
      </c>
      <c r="J30" s="13">
        <f t="shared" si="2"/>
        <v>40</v>
      </c>
      <c r="K30" s="13">
        <f t="shared" si="3"/>
        <v>1</v>
      </c>
      <c r="L30" s="13">
        <f t="shared" si="4"/>
        <v>1600</v>
      </c>
      <c r="M30" s="13">
        <f t="shared" si="5"/>
        <v>40</v>
      </c>
    </row>
    <row r="31" spans="2:17" x14ac:dyDescent="0.2">
      <c r="B31" s="13">
        <v>2</v>
      </c>
      <c r="C31" s="13">
        <v>40</v>
      </c>
      <c r="D31" s="24">
        <v>1.00593</v>
      </c>
      <c r="E31" s="11">
        <v>1.0060146714837555</v>
      </c>
      <c r="F31" s="11">
        <f t="shared" si="0"/>
        <v>-8.4671483755460741E-5</v>
      </c>
      <c r="G31" s="17"/>
      <c r="H31" s="13">
        <v>1</v>
      </c>
      <c r="I31" s="13">
        <f t="shared" si="1"/>
        <v>2</v>
      </c>
      <c r="J31" s="13">
        <f t="shared" si="2"/>
        <v>40</v>
      </c>
      <c r="K31" s="13">
        <f t="shared" si="3"/>
        <v>4</v>
      </c>
      <c r="L31" s="13">
        <f t="shared" si="4"/>
        <v>1600</v>
      </c>
      <c r="M31" s="13">
        <f t="shared" si="5"/>
        <v>80</v>
      </c>
    </row>
    <row r="32" spans="2:17" x14ac:dyDescent="0.2">
      <c r="B32" s="13">
        <v>4</v>
      </c>
      <c r="C32" s="13">
        <v>40</v>
      </c>
      <c r="D32" s="24">
        <v>1.0197700000000001</v>
      </c>
      <c r="E32" s="11">
        <v>1.0198589576715995</v>
      </c>
      <c r="F32" s="11">
        <f t="shared" si="0"/>
        <v>-8.8957671599443344E-5</v>
      </c>
      <c r="G32" s="17"/>
      <c r="H32" s="13">
        <v>1</v>
      </c>
      <c r="I32" s="13">
        <f t="shared" si="1"/>
        <v>4</v>
      </c>
      <c r="J32" s="13">
        <f t="shared" si="2"/>
        <v>40</v>
      </c>
      <c r="K32" s="13">
        <f t="shared" si="3"/>
        <v>16</v>
      </c>
      <c r="L32" s="13">
        <f t="shared" si="4"/>
        <v>1600</v>
      </c>
      <c r="M32" s="13">
        <f t="shared" si="5"/>
        <v>160</v>
      </c>
    </row>
    <row r="33" spans="2:13" x14ac:dyDescent="0.2">
      <c r="B33" s="13">
        <v>8</v>
      </c>
      <c r="C33" s="13">
        <v>40</v>
      </c>
      <c r="D33" s="24">
        <v>1.0479799999999999</v>
      </c>
      <c r="E33" s="11">
        <v>1.0481464579138042</v>
      </c>
      <c r="F33" s="11">
        <f t="shared" si="0"/>
        <v>-1.6645791380431874E-4</v>
      </c>
      <c r="G33" s="17"/>
      <c r="H33" s="13">
        <v>1</v>
      </c>
      <c r="I33" s="13">
        <f t="shared" si="1"/>
        <v>8</v>
      </c>
      <c r="J33" s="13">
        <f t="shared" si="2"/>
        <v>40</v>
      </c>
      <c r="K33" s="13">
        <f t="shared" si="3"/>
        <v>64</v>
      </c>
      <c r="L33" s="13">
        <f t="shared" si="4"/>
        <v>1600</v>
      </c>
      <c r="M33" s="13">
        <f t="shared" si="5"/>
        <v>320</v>
      </c>
    </row>
    <row r="34" spans="2:13" x14ac:dyDescent="0.2">
      <c r="B34" s="13">
        <v>12</v>
      </c>
      <c r="C34" s="13">
        <v>40</v>
      </c>
      <c r="D34" s="24">
        <v>1.0769899999999999</v>
      </c>
      <c r="E34" s="11">
        <v>1.0772325286446969</v>
      </c>
      <c r="F34" s="11">
        <f t="shared" si="0"/>
        <v>-2.425286446969821E-4</v>
      </c>
      <c r="G34" s="17"/>
      <c r="H34" s="13">
        <v>1</v>
      </c>
      <c r="I34" s="13">
        <f t="shared" si="1"/>
        <v>12</v>
      </c>
      <c r="J34" s="13">
        <f t="shared" si="2"/>
        <v>40</v>
      </c>
      <c r="K34" s="13">
        <f t="shared" si="3"/>
        <v>144</v>
      </c>
      <c r="L34" s="13">
        <f t="shared" si="4"/>
        <v>1600</v>
      </c>
      <c r="M34" s="13">
        <f t="shared" si="5"/>
        <v>480</v>
      </c>
    </row>
    <row r="35" spans="2:13" x14ac:dyDescent="0.2">
      <c r="B35" s="13">
        <v>16</v>
      </c>
      <c r="C35" s="13">
        <v>40</v>
      </c>
      <c r="D35" s="24">
        <v>1.1068800000000001</v>
      </c>
      <c r="E35" s="11">
        <v>1.1071171698642783</v>
      </c>
      <c r="F35" s="11">
        <f t="shared" si="0"/>
        <v>-2.371698642782416E-4</v>
      </c>
      <c r="G35" s="17"/>
      <c r="H35" s="13">
        <v>1</v>
      </c>
      <c r="I35" s="13">
        <f t="shared" si="1"/>
        <v>16</v>
      </c>
      <c r="J35" s="13">
        <f t="shared" si="2"/>
        <v>40</v>
      </c>
      <c r="K35" s="13">
        <f t="shared" si="3"/>
        <v>256</v>
      </c>
      <c r="L35" s="13">
        <f t="shared" si="4"/>
        <v>1600</v>
      </c>
      <c r="M35" s="13">
        <f t="shared" si="5"/>
        <v>640</v>
      </c>
    </row>
    <row r="36" spans="2:13" x14ac:dyDescent="0.2">
      <c r="B36" s="13">
        <v>20</v>
      </c>
      <c r="C36" s="13">
        <v>40</v>
      </c>
      <c r="D36" s="24">
        <v>1.13774</v>
      </c>
      <c r="E36" s="11">
        <v>1.1378003815725484</v>
      </c>
      <c r="F36" s="11">
        <f t="shared" si="0"/>
        <v>-6.0381572548395823E-5</v>
      </c>
      <c r="G36" s="17"/>
      <c r="H36" s="13">
        <v>1</v>
      </c>
      <c r="I36" s="13">
        <f t="shared" si="1"/>
        <v>20</v>
      </c>
      <c r="J36" s="13">
        <f t="shared" si="2"/>
        <v>40</v>
      </c>
      <c r="K36" s="13">
        <f t="shared" si="3"/>
        <v>400</v>
      </c>
      <c r="L36" s="13">
        <f t="shared" si="4"/>
        <v>1600</v>
      </c>
      <c r="M36" s="13">
        <f t="shared" si="5"/>
        <v>800</v>
      </c>
    </row>
    <row r="37" spans="2:13" x14ac:dyDescent="0.2">
      <c r="B37" s="13">
        <v>24</v>
      </c>
      <c r="C37" s="13">
        <v>40</v>
      </c>
      <c r="D37" s="24">
        <v>1.16971</v>
      </c>
      <c r="E37" s="11">
        <v>1.1692821637695068</v>
      </c>
      <c r="F37" s="11">
        <f t="shared" si="0"/>
        <v>4.2783623049325037E-4</v>
      </c>
      <c r="G37" s="17"/>
      <c r="H37" s="13">
        <v>1</v>
      </c>
      <c r="I37" s="13">
        <f t="shared" si="1"/>
        <v>24</v>
      </c>
      <c r="J37" s="13">
        <f t="shared" si="2"/>
        <v>40</v>
      </c>
      <c r="K37" s="13">
        <f t="shared" si="3"/>
        <v>576</v>
      </c>
      <c r="L37" s="13">
        <f t="shared" si="4"/>
        <v>1600</v>
      </c>
      <c r="M37" s="13">
        <f t="shared" si="5"/>
        <v>960</v>
      </c>
    </row>
    <row r="38" spans="2:13" x14ac:dyDescent="0.2">
      <c r="B38" s="13">
        <v>26</v>
      </c>
      <c r="C38" s="13">
        <v>40</v>
      </c>
      <c r="D38" s="24">
        <v>1.18614</v>
      </c>
      <c r="E38" s="11">
        <v>1.1853225188012437</v>
      </c>
      <c r="F38" s="11">
        <f t="shared" si="0"/>
        <v>8.1748119875624248E-4</v>
      </c>
      <c r="G38" s="17"/>
      <c r="H38" s="13">
        <v>1</v>
      </c>
      <c r="I38" s="13">
        <f t="shared" si="1"/>
        <v>26</v>
      </c>
      <c r="J38" s="13">
        <f t="shared" si="2"/>
        <v>40</v>
      </c>
      <c r="K38" s="13">
        <f t="shared" si="3"/>
        <v>676</v>
      </c>
      <c r="L38" s="13">
        <f t="shared" si="4"/>
        <v>1600</v>
      </c>
      <c r="M38" s="13">
        <f t="shared" si="5"/>
        <v>1040</v>
      </c>
    </row>
  </sheetData>
  <mergeCells count="3">
    <mergeCell ref="H1:M1"/>
    <mergeCell ref="O2:T2"/>
    <mergeCell ref="O10:T1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Sheet1</vt:lpstr>
      <vt:lpstr>Sheet2</vt:lpstr>
      <vt:lpstr>Chart1</vt:lpstr>
      <vt:lpstr>Chart2</vt:lpstr>
      <vt:lpstr>b</vt:lpstr>
      <vt:lpstr>dens</vt:lpstr>
      <vt:lpstr>X</vt:lpstr>
      <vt:lpstr>XtX</vt:lpstr>
      <vt:lpstr>XtXinv</vt:lpstr>
      <vt:lpstr>Xty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cloughd</dc:creator>
  <cp:lastModifiedBy>David Edwards Clough</cp:lastModifiedBy>
  <dcterms:created xsi:type="dcterms:W3CDTF">2015-05-03T01:43:07Z</dcterms:created>
  <dcterms:modified xsi:type="dcterms:W3CDTF">2024-07-03T19:31:48Z</dcterms:modified>
</cp:coreProperties>
</file>