
<file path=[Content_Types].xml><?xml version="1.0" encoding="utf-8"?>
<Types xmlns="http://schemas.openxmlformats.org/package/2006/content-types"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trlProps/ctrlProp1.xml" ContentType="application/vnd.ms-excel.controlpropertie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7531"/>
  <workbookPr codeName="ThisWorkbook"/>
  <mc:AlternateContent xmlns:mc="http://schemas.openxmlformats.org/markup-compatibility/2006">
    <mc:Choice Requires="x15">
      <x15ac:absPath xmlns:x15ac="http://schemas.microsoft.com/office/spreadsheetml/2010/11/ac" url="https://o365coloradoedu-my.sharepoint.com/personal/cloughd_colorado_edu/Documents/Documents/ShortCourses/Bootcamp/Bootcamp3/Bootcamp3Files/"/>
    </mc:Choice>
  </mc:AlternateContent>
  <xr:revisionPtr revIDLastSave="0" documentId="11_6F2E03126B9C75E98EE40559D26455D1B2FB82DA" xr6:coauthVersionLast="47" xr6:coauthVersionMax="47" xr10:uidLastSave="{00000000-0000-0000-0000-000000000000}"/>
  <bookViews>
    <workbookView xWindow="-120" yWindow="-120" windowWidth="19440" windowHeight="11040" xr2:uid="{00000000-000D-0000-FFFF-FFFF00000000}"/>
  </bookViews>
  <sheets>
    <sheet name="Sheet1" sheetId="1" r:id="rId1"/>
  </sheets>
  <definedNames>
    <definedName name="A">Sheet1!$E$3</definedName>
    <definedName name="B">Sheet1!$E$4</definedName>
    <definedName name="Cc">Sheet1!$E$5</definedName>
    <definedName name="J">Sheet1!$A$12:$B$13</definedName>
    <definedName name="Jinv">Sheet1!$A$16:$B$17</definedName>
    <definedName name="m">Sheet1!$B$5</definedName>
    <definedName name="MW">Sheet1!$B$2</definedName>
    <definedName name="Reset">Sheet1!$E$11</definedName>
    <definedName name="Rgas">Sheet1!$B$1</definedName>
    <definedName name="V">Sheet1!$B$4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B12" i="1" l="1"/>
  <c r="B13" i="1"/>
  <c r="A13" i="1"/>
  <c r="A12" i="1"/>
  <c r="A16" i="1" l="1" a="1"/>
  <c r="A16" i="1" s="1"/>
  <c r="B16" i="1" l="1"/>
  <c r="A17" i="1"/>
  <c r="B17" i="1"/>
  <c r="C8" i="1" l="1"/>
  <c r="C9" i="1"/>
  <c r="D9" i="1"/>
  <c r="C8" i="1" a="1"/>
  <c r="D8" i="1"/>
  <c r="E8" i="1"/>
  <c r="E9" i="1"/>
  <c r="E8" i="1" a="1"/>
</calcChain>
</file>

<file path=xl/sharedStrings.xml><?xml version="1.0" encoding="utf-8"?>
<sst xmlns="http://schemas.openxmlformats.org/spreadsheetml/2006/main" count="20" uniqueCount="20">
  <si>
    <t>Rgas</t>
  </si>
  <si>
    <t>MW</t>
  </si>
  <si>
    <t>V</t>
  </si>
  <si>
    <t>m</t>
  </si>
  <si>
    <t>A</t>
  </si>
  <si>
    <t>B</t>
  </si>
  <si>
    <t>Cc</t>
  </si>
  <si>
    <r>
      <t>Pa*m</t>
    </r>
    <r>
      <rPr>
        <vertAlign val="superscript"/>
        <sz val="11"/>
        <color theme="1"/>
        <rFont val="Calibri"/>
        <family val="2"/>
        <scheme val="minor"/>
      </rPr>
      <t>3</t>
    </r>
    <r>
      <rPr>
        <sz val="11"/>
        <color theme="1"/>
        <rFont val="Calibri"/>
        <family val="2"/>
        <scheme val="minor"/>
      </rPr>
      <t>/(kgmol*K)</t>
    </r>
  </si>
  <si>
    <t>kg/kgmol</t>
  </si>
  <si>
    <r>
      <t>m</t>
    </r>
    <r>
      <rPr>
        <vertAlign val="superscript"/>
        <sz val="11"/>
        <color theme="1"/>
        <rFont val="Calibri"/>
        <family val="2"/>
        <scheme val="minor"/>
      </rPr>
      <t>3</t>
    </r>
  </si>
  <si>
    <t>P</t>
  </si>
  <si>
    <t>T</t>
  </si>
  <si>
    <t>Initial Estimate</t>
  </si>
  <si>
    <t>Current Value</t>
  </si>
  <si>
    <t>Function Evaluation</t>
  </si>
  <si>
    <t>Jacobian Matrix</t>
  </si>
  <si>
    <t>Inverse of Jacobian Matrix</t>
  </si>
  <si>
    <t>New Estimate</t>
  </si>
  <si>
    <t>Reset</t>
  </si>
  <si>
    <t>kg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</si>
</sst>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00"/>
    <numFmt numFmtId="165" formatCode="0.000E+00"/>
    <numFmt numFmtId="166" formatCode="0.0"/>
  </numFmts>
  <fonts count="3" x14ac:knownFonts="1">
    <font>
      <sz val="11"/>
      <color theme="1"/>
      <name val="Calibri"/>
      <family val="2"/>
      <scheme val="minor"/>
    </font>
    <font>
      <vertAlign val="superscript"/>
      <sz val="11"/>
      <color theme="1"/>
      <name val="Calibri"/>
      <family val="2"/>
      <scheme val="minor"/>
    </font>
    <font>
      <sz val="8"/>
      <color rgb="FF000000"/>
      <name val="Segoe UI"/>
      <family val="2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1">
    <xf numFmtId="0" fontId="0" fillId="0" borderId="0" xfId="0"/>
    <xf numFmtId="0" fontId="0" fillId="0" borderId="0" xfId="0" applyAlignment="1">
      <alignment horizontal="right"/>
    </xf>
    <xf numFmtId="0" fontId="0" fillId="0" borderId="0" xfId="0" applyAlignment="1">
      <alignment horizontal="center" vertical="center" wrapText="1"/>
    </xf>
    <xf numFmtId="0" fontId="0" fillId="0" borderId="1" xfId="0" applyBorder="1" applyAlignment="1">
      <alignment horizontal="right" indent="1"/>
    </xf>
    <xf numFmtId="11" fontId="0" fillId="0" borderId="1" xfId="0" applyNumberFormat="1" applyBorder="1" applyAlignment="1">
      <alignment horizontal="right" indent="1"/>
    </xf>
    <xf numFmtId="165" fontId="0" fillId="0" borderId="1" xfId="0" applyNumberFormat="1" applyBorder="1" applyAlignment="1">
      <alignment horizontal="right" indent="1"/>
    </xf>
    <xf numFmtId="166" fontId="0" fillId="0" borderId="0" xfId="0" applyNumberFormat="1"/>
    <xf numFmtId="166" fontId="0" fillId="0" borderId="0" xfId="0" applyNumberFormat="1" applyAlignment="1">
      <alignment horizontal="right" indent="1"/>
    </xf>
    <xf numFmtId="1" fontId="0" fillId="0" borderId="1" xfId="0" applyNumberFormat="1" applyBorder="1" applyAlignment="1">
      <alignment horizontal="right" indent="1"/>
    </xf>
    <xf numFmtId="164" fontId="0" fillId="0" borderId="1" xfId="0" applyNumberFormat="1" applyBorder="1" applyAlignment="1">
      <alignment horizontal="right" indent="1"/>
    </xf>
    <xf numFmtId="166" fontId="0" fillId="0" borderId="1" xfId="0" applyNumberFormat="1" applyBorder="1" applyAlignment="1">
      <alignment horizontal="right" inden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trlProps/ctrlProp1.xml><?xml version="1.0" encoding="utf-8"?>
<formControlPr xmlns="http://schemas.microsoft.com/office/spreadsheetml/2009/9/main" objectType="CheckBox" fmlaLink="Reset" lockText="1" noThreeD="1"/>
</file>

<file path=xl/drawings/drawing1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704850</xdr:colOff>
          <xdr:row>11</xdr:row>
          <xdr:rowOff>47625</xdr:rowOff>
        </xdr:from>
        <xdr:to>
          <xdr:col>4</xdr:col>
          <xdr:colOff>619125</xdr:colOff>
          <xdr:row>12</xdr:row>
          <xdr:rowOff>76200</xdr:rowOff>
        </xdr:to>
        <xdr:sp macro="" textlink="">
          <xdr:nvSpPr>
            <xdr:cNvPr id="1025" name="Check Box 1" hidden="1">
              <a:extLst>
                <a:ext uri="{63B3BB69-23CF-44E3-9099-C40C66FF867C}">
                  <a14:compatExt spid="_x0000_s1025"/>
                </a:ext>
                <a:ext uri="{FF2B5EF4-FFF2-40B4-BE49-F238E27FC236}">
                  <a16:creationId xmlns:a16="http://schemas.microsoft.com/office/drawing/2014/main" id="{00000000-0008-0000-0000-0000010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09E8E84-426E-40DD-AFC4-6F175D3DCCD1}">
                <a14:hiddenFill>
                  <a:solidFill>
                    <a:srgbClr val="FFFFFF" mc:Ignorable="a14" a14:legacySpreadsheetColorIndex="65"/>
                  </a:solidFill>
                </a14:hiddenFill>
              </a:ext>
              <a:ext uri="{91240B29-F687-4F45-9708-019B960494DF}">
                <a14:hiddenLine w="9525">
                  <a:solidFill>
                    <a:srgbClr val="000000" mc:Ignorable="a14" a14:legacySpreadsheetColorIndex="64"/>
                  </a:solidFill>
                  <a:miter lim="800000"/>
                  <a:headEnd/>
                  <a:tailEnd/>
                </a14:hiddenLine>
              </a:ext>
            </a:extLst>
          </xdr:spPr>
          <xdr:txBody>
            <a:bodyPr vertOverflow="clip" wrap="square" lIns="27432" tIns="18288" rIns="0" bIns="18288" anchor="ctr" upright="1"/>
            <a:lstStyle/>
            <a:p>
              <a:pPr algn="l" rtl="0">
                <a:defRPr sz="1000"/>
              </a:pPr>
              <a:r>
                <a:rPr lang="en-US" sz="800" b="0" i="0" u="none" strike="noStrike" baseline="0">
                  <a:solidFill>
                    <a:srgbClr val="000000"/>
                  </a:solidFill>
                  <a:latin typeface="Segoe UI"/>
                  <a:cs typeface="Segoe UI"/>
                </a:rPr>
                <a:t>Reset to Initial Estimate</a:t>
              </a:r>
            </a:p>
          </xdr:txBody>
        </xdr:sp>
        <xdr:clientData/>
      </xdr:twoCellAnchor>
    </mc:Choice>
    <mc:Fallback/>
  </mc:AlternateContent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S17"/>
  <sheetViews>
    <sheetView tabSelected="1" zoomScale="116" zoomScaleNormal="116" workbookViewId="0"/>
  </sheetViews>
  <sheetFormatPr defaultRowHeight="15" x14ac:dyDescent="0.25"/>
  <cols>
    <col min="1" max="1" width="16.140625" customWidth="1"/>
    <col min="2" max="2" width="12.42578125" customWidth="1"/>
    <col min="3" max="3" width="11.42578125" customWidth="1"/>
    <col min="4" max="4" width="10.85546875" customWidth="1"/>
    <col min="5" max="5" width="10.5703125" customWidth="1"/>
  </cols>
  <sheetData>
    <row r="1" spans="1:19" ht="17.25" x14ac:dyDescent="0.25">
      <c r="A1" s="1" t="s">
        <v>0</v>
      </c>
      <c r="B1" s="3">
        <v>8314</v>
      </c>
      <c r="C1" t="s">
        <v>7</v>
      </c>
    </row>
    <row r="2" spans="1:19" x14ac:dyDescent="0.25">
      <c r="A2" s="1" t="s">
        <v>1</v>
      </c>
      <c r="B2" s="3">
        <v>18.02</v>
      </c>
      <c r="C2" t="s">
        <v>8</v>
      </c>
      <c r="H2" s="6"/>
    </row>
    <row r="3" spans="1:19" x14ac:dyDescent="0.25">
      <c r="A3" s="1"/>
      <c r="D3" s="1" t="s">
        <v>4</v>
      </c>
      <c r="E3" s="3">
        <v>11.21</v>
      </c>
      <c r="I3" s="7"/>
      <c r="J3" s="7"/>
      <c r="K3" s="7"/>
      <c r="L3" s="7"/>
      <c r="M3" s="7"/>
      <c r="N3" s="7"/>
      <c r="O3" s="7"/>
      <c r="P3" s="7"/>
      <c r="Q3" s="7"/>
      <c r="R3" s="7"/>
      <c r="S3" s="7"/>
    </row>
    <row r="4" spans="1:19" ht="17.25" x14ac:dyDescent="0.25">
      <c r="A4" s="1" t="s">
        <v>2</v>
      </c>
      <c r="B4" s="3">
        <v>3.1419999999999999</v>
      </c>
      <c r="C4" t="s">
        <v>9</v>
      </c>
      <c r="D4" s="1" t="s">
        <v>5</v>
      </c>
      <c r="E4" s="3">
        <v>2354.6999999999998</v>
      </c>
      <c r="I4" s="7"/>
      <c r="J4" s="7"/>
      <c r="K4" s="7"/>
      <c r="L4" s="7"/>
      <c r="M4" s="7"/>
      <c r="N4" s="7"/>
      <c r="O4" s="7"/>
      <c r="P4" s="7"/>
      <c r="Q4" s="7"/>
      <c r="R4" s="7"/>
      <c r="S4" s="7"/>
    </row>
    <row r="5" spans="1:19" x14ac:dyDescent="0.25">
      <c r="A5" s="1" t="s">
        <v>3</v>
      </c>
      <c r="B5" s="3">
        <v>3.7549999999999999</v>
      </c>
      <c r="C5" t="s">
        <v>19</v>
      </c>
      <c r="D5" s="1" t="s">
        <v>6</v>
      </c>
      <c r="E5" s="3">
        <v>280.7</v>
      </c>
      <c r="I5" s="7"/>
      <c r="J5" s="7"/>
      <c r="K5" s="7"/>
      <c r="L5" s="7"/>
      <c r="M5" s="7"/>
      <c r="N5" s="7"/>
      <c r="O5" s="7"/>
      <c r="P5" s="7"/>
      <c r="Q5" s="7"/>
      <c r="R5" s="7"/>
      <c r="S5" s="7"/>
    </row>
    <row r="6" spans="1:19" x14ac:dyDescent="0.25">
      <c r="I6" s="7"/>
      <c r="J6" s="7"/>
      <c r="K6" s="7"/>
      <c r="L6" s="7"/>
      <c r="M6" s="7"/>
      <c r="N6" s="7"/>
      <c r="O6" s="7"/>
      <c r="P6" s="7"/>
      <c r="Q6" s="7"/>
      <c r="R6" s="7"/>
      <c r="S6" s="7"/>
    </row>
    <row r="7" spans="1:19" ht="30" x14ac:dyDescent="0.25">
      <c r="B7" s="2" t="s">
        <v>12</v>
      </c>
      <c r="C7" s="2" t="s">
        <v>13</v>
      </c>
      <c r="D7" s="2" t="s">
        <v>14</v>
      </c>
      <c r="E7" s="2" t="s">
        <v>17</v>
      </c>
      <c r="H7" s="2"/>
      <c r="I7" s="7"/>
      <c r="J7" s="7"/>
      <c r="K7" s="7"/>
      <c r="L7" s="7"/>
      <c r="M7" s="7"/>
      <c r="N7" s="7"/>
      <c r="O7" s="7"/>
      <c r="P7" s="7"/>
      <c r="Q7" s="7"/>
      <c r="R7" s="7"/>
      <c r="S7" s="7"/>
    </row>
    <row r="8" spans="1:19" x14ac:dyDescent="0.25">
      <c r="A8" s="1" t="s">
        <v>10</v>
      </c>
      <c r="B8" s="3">
        <v>200000</v>
      </c>
      <c r="C8" s="8">
        <f t="array" aca="1" ref="C8:C9" ca="1">IF(Reset,B8:B9,E8:E9)</f>
        <v>216880.05928583117</v>
      </c>
      <c r="D8" s="4">
        <f ca="1">(C8*V-m/MW*Rgas*(C9+273.15))/100000</f>
        <v>1.1641532182693482E-15</v>
      </c>
      <c r="E8" s="8">
        <f t="array" aca="1" ref="E8:E9" ca="1">C8:C9-MMULT(Jinv,D8:D9)</f>
        <v>216880.05929247334</v>
      </c>
      <c r="I8" s="9"/>
      <c r="J8" s="7"/>
      <c r="K8" s="7"/>
      <c r="L8" s="7"/>
      <c r="M8" s="7"/>
      <c r="N8" s="7"/>
      <c r="O8" s="7"/>
      <c r="P8" s="7"/>
      <c r="Q8" s="7"/>
      <c r="R8" s="7"/>
      <c r="S8" s="7"/>
    </row>
    <row r="9" spans="1:19" x14ac:dyDescent="0.25">
      <c r="A9" s="1" t="s">
        <v>11</v>
      </c>
      <c r="B9" s="10">
        <v>110</v>
      </c>
      <c r="C9" s="10">
        <f ca="1"/>
        <v>120.18322151796927</v>
      </c>
      <c r="D9" s="4">
        <f ca="1">LOG10(C8)-A+B/(Cc+C9)</f>
        <v>2.383133690386785E-10</v>
      </c>
      <c r="E9" s="10">
        <f ca="1"/>
        <v>120.18322153001556</v>
      </c>
      <c r="I9" s="9"/>
      <c r="J9" s="7"/>
      <c r="K9" s="7"/>
      <c r="L9" s="7"/>
      <c r="M9" s="7"/>
      <c r="N9" s="7"/>
      <c r="O9" s="7"/>
      <c r="P9" s="7"/>
      <c r="Q9" s="7"/>
      <c r="R9" s="7"/>
      <c r="S9" s="7"/>
    </row>
    <row r="10" spans="1:19" x14ac:dyDescent="0.25">
      <c r="I10" s="7"/>
      <c r="J10" s="7"/>
      <c r="K10" s="7"/>
      <c r="L10" s="7"/>
      <c r="M10" s="7"/>
      <c r="N10" s="7"/>
      <c r="O10" s="7"/>
      <c r="P10" s="7"/>
      <c r="Q10" s="7"/>
      <c r="R10" s="7"/>
      <c r="S10" s="7"/>
    </row>
    <row r="11" spans="1:19" x14ac:dyDescent="0.25">
      <c r="A11" t="s">
        <v>15</v>
      </c>
      <c r="D11" s="1" t="s">
        <v>18</v>
      </c>
      <c r="E11" t="b">
        <v>0</v>
      </c>
      <c r="I11" s="7"/>
      <c r="J11" s="7"/>
      <c r="K11" s="7"/>
      <c r="L11" s="7"/>
      <c r="M11" s="7"/>
      <c r="N11" s="7"/>
      <c r="O11" s="7"/>
      <c r="P11" s="7"/>
      <c r="Q11" s="7"/>
      <c r="R11" s="7"/>
      <c r="S11" s="7"/>
    </row>
    <row r="12" spans="1:19" x14ac:dyDescent="0.25">
      <c r="A12" s="5">
        <f>V/100000</f>
        <v>3.1420000000000001E-5</v>
      </c>
      <c r="B12" s="5">
        <f>-m/MW*Rgas/100000</f>
        <v>-1.7324678135405103E-2</v>
      </c>
      <c r="I12" s="7"/>
      <c r="J12" s="7"/>
      <c r="K12" s="7"/>
      <c r="L12" s="7"/>
      <c r="M12" s="7"/>
      <c r="N12" s="7"/>
      <c r="O12" s="7"/>
      <c r="P12" s="7"/>
      <c r="Q12" s="7"/>
      <c r="R12" s="7"/>
      <c r="S12" s="7"/>
    </row>
    <row r="13" spans="1:19" x14ac:dyDescent="0.25">
      <c r="A13" s="5">
        <f>1/LN(10)/B8</f>
        <v>2.171472409516259E-6</v>
      </c>
      <c r="B13" s="5">
        <f>-B/(Cc+B9)^2</f>
        <v>-1.5425837829615341E-2</v>
      </c>
      <c r="I13" s="7"/>
      <c r="J13" s="7"/>
      <c r="K13" s="7"/>
      <c r="L13" s="7"/>
      <c r="M13" s="7"/>
      <c r="N13" s="7"/>
      <c r="O13" s="7"/>
      <c r="P13" s="7"/>
      <c r="Q13" s="7"/>
      <c r="R13" s="7"/>
      <c r="S13" s="7"/>
    </row>
    <row r="15" spans="1:19" x14ac:dyDescent="0.25">
      <c r="A15" t="s">
        <v>16</v>
      </c>
    </row>
    <row r="16" spans="1:19" x14ac:dyDescent="0.25">
      <c r="A16" s="5">
        <f t="array" ref="A16:B17">MINVERSE(J)</f>
        <v>34505.090975980602</v>
      </c>
      <c r="B16" s="5">
        <v>-38752.487987658402</v>
      </c>
    </row>
    <row r="17" spans="1:2" x14ac:dyDescent="0.25">
      <c r="A17" s="5">
        <v>4.8572306975989195</v>
      </c>
      <c r="B17" s="5">
        <v>-70.281431092442958</v>
      </c>
    </row>
  </sheetData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1025" r:id="rId3" name="Check Box 1">
              <controlPr defaultSize="0" autoFill="0" autoLine="0" autoPict="0">
                <anchor moveWithCells="1">
                  <from>
                    <xdr:col>2</xdr:col>
                    <xdr:colOff>704850</xdr:colOff>
                    <xdr:row>11</xdr:row>
                    <xdr:rowOff>47625</xdr:rowOff>
                  </from>
                  <to>
                    <xdr:col>4</xdr:col>
                    <xdr:colOff>619125</xdr:colOff>
                    <xdr:row>12</xdr:row>
                    <xdr:rowOff>76200</xdr:rowOff>
                  </to>
                </anchor>
              </controlPr>
            </control>
          </mc:Choice>
        </mc:AlternateContent>
      </controls>
    </mc:Choice>
  </mc:AlternateContent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10</vt:i4>
      </vt:variant>
    </vt:vector>
  </HeadingPairs>
  <TitlesOfParts>
    <vt:vector size="11" baseType="lpstr">
      <vt:lpstr>Sheet1</vt:lpstr>
      <vt:lpstr>A</vt:lpstr>
      <vt:lpstr>B</vt:lpstr>
      <vt:lpstr>Cc</vt:lpstr>
      <vt:lpstr>J</vt:lpstr>
      <vt:lpstr>Jinv</vt:lpstr>
      <vt:lpstr>m</vt:lpstr>
      <vt:lpstr>MW</vt:lpstr>
      <vt:lpstr>Reset</vt:lpstr>
      <vt:lpstr>Rgas</vt:lpstr>
      <vt:lpstr>V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David Clough</dc:creator>
  <cp:lastModifiedBy>David Edwards Clough</cp:lastModifiedBy>
  <dcterms:created xsi:type="dcterms:W3CDTF">2019-08-21T21:09:22Z</dcterms:created>
  <dcterms:modified xsi:type="dcterms:W3CDTF">2024-07-02T17:25:06Z</dcterms:modified>
</cp:coreProperties>
</file>