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5" documentId="11_5A6694DEA872A83A08E7714B17044BA0A49ACFDC" xr6:coauthVersionLast="47" xr6:coauthVersionMax="47" xr10:uidLastSave="{84671BA1-C544-4834-9382-8BC0C8A74ADC}"/>
  <bookViews>
    <workbookView xWindow="-120" yWindow="-120" windowWidth="19440" windowHeight="11040" activeTab="1" xr2:uid="{00000000-000D-0000-FFFF-FFFF00000000}"/>
  </bookViews>
  <sheets>
    <sheet name="Chart1" sheetId="2" r:id="rId1"/>
    <sheet name="Sheet1" sheetId="1" r:id="rId2"/>
  </sheets>
  <definedNames>
    <definedName name="FeedCO">Sheet1!$F$7</definedName>
    <definedName name="FeedCO2">Sheet1!$F$5</definedName>
    <definedName name="FeedH2">Sheet1!$F$4</definedName>
    <definedName name="FeedH2O">Sheet1!$F$6</definedName>
    <definedName name="Keq">Sheet1!$C$5</definedName>
    <definedName name="T">Sheet1!$C$3</definedName>
    <definedName name="TK">Sheet1!$C$4</definedName>
    <definedName name="x">Sheet1!$C$7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N4" i="1" s="1"/>
  <c r="M4" i="1"/>
  <c r="O4" i="1"/>
  <c r="L5" i="1"/>
  <c r="N5" i="1" s="1"/>
  <c r="M5" i="1"/>
  <c r="O5" i="1"/>
  <c r="L6" i="1"/>
  <c r="M6" i="1"/>
  <c r="N6" i="1"/>
  <c r="O6" i="1"/>
  <c r="L7" i="1"/>
  <c r="N7" i="1" s="1"/>
  <c r="M7" i="1"/>
  <c r="O7" i="1"/>
  <c r="L8" i="1"/>
  <c r="N8" i="1" s="1"/>
  <c r="M8" i="1"/>
  <c r="O8" i="1"/>
  <c r="L9" i="1"/>
  <c r="M9" i="1"/>
  <c r="N9" i="1"/>
  <c r="O9" i="1"/>
  <c r="L10" i="1"/>
  <c r="N10" i="1" s="1"/>
  <c r="M10" i="1"/>
  <c r="O10" i="1"/>
  <c r="L11" i="1"/>
  <c r="N11" i="1" s="1"/>
  <c r="M11" i="1"/>
  <c r="O11" i="1"/>
  <c r="L12" i="1"/>
  <c r="N12" i="1" s="1"/>
  <c r="M12" i="1"/>
  <c r="O12" i="1"/>
  <c r="L13" i="1"/>
  <c r="M13" i="1"/>
  <c r="N13" i="1"/>
  <c r="O13" i="1"/>
  <c r="L14" i="1"/>
  <c r="N14" i="1" s="1"/>
  <c r="M14" i="1"/>
  <c r="O14" i="1"/>
  <c r="L15" i="1"/>
  <c r="M15" i="1"/>
  <c r="N15" i="1"/>
  <c r="O15" i="1"/>
  <c r="L16" i="1"/>
  <c r="M16" i="1"/>
  <c r="N16" i="1"/>
  <c r="O16" i="1"/>
  <c r="L17" i="1"/>
  <c r="N17" i="1" s="1"/>
  <c r="M17" i="1"/>
  <c r="O17" i="1"/>
  <c r="L18" i="1"/>
  <c r="N18" i="1" s="1"/>
  <c r="M18" i="1"/>
  <c r="O18" i="1"/>
  <c r="L19" i="1"/>
  <c r="M19" i="1"/>
  <c r="N19" i="1"/>
  <c r="O19" i="1"/>
  <c r="L20" i="1"/>
  <c r="N20" i="1" s="1"/>
  <c r="M20" i="1"/>
  <c r="O20" i="1"/>
  <c r="L21" i="1"/>
  <c r="N21" i="1" s="1"/>
  <c r="M21" i="1"/>
  <c r="O21" i="1"/>
  <c r="L22" i="1"/>
  <c r="N22" i="1" s="1"/>
  <c r="M22" i="1"/>
  <c r="O22" i="1"/>
  <c r="L23" i="1"/>
  <c r="N23" i="1" s="1"/>
  <c r="M23" i="1"/>
  <c r="O23" i="1"/>
  <c r="L24" i="1"/>
  <c r="N24" i="1" s="1"/>
  <c r="M24" i="1"/>
  <c r="O24" i="1"/>
  <c r="L25" i="1"/>
  <c r="N25" i="1" s="1"/>
  <c r="M25" i="1"/>
  <c r="O25" i="1"/>
  <c r="L26" i="1"/>
  <c r="N26" i="1" s="1"/>
  <c r="M26" i="1"/>
  <c r="O26" i="1"/>
  <c r="L27" i="1"/>
  <c r="N27" i="1" s="1"/>
  <c r="M27" i="1"/>
  <c r="O27" i="1"/>
  <c r="L28" i="1"/>
  <c r="M28" i="1"/>
  <c r="N28" i="1"/>
  <c r="O28" i="1"/>
  <c r="L29" i="1"/>
  <c r="N29" i="1" s="1"/>
  <c r="M29" i="1"/>
  <c r="O29" i="1"/>
  <c r="L30" i="1"/>
  <c r="N30" i="1" s="1"/>
  <c r="M30" i="1"/>
  <c r="O30" i="1"/>
  <c r="L31" i="1"/>
  <c r="M31" i="1"/>
  <c r="N31" i="1"/>
  <c r="O31" i="1"/>
  <c r="L32" i="1"/>
  <c r="N32" i="1" s="1"/>
  <c r="M32" i="1"/>
  <c r="O32" i="1"/>
  <c r="L33" i="1"/>
  <c r="N33" i="1" s="1"/>
  <c r="M33" i="1"/>
  <c r="O33" i="1"/>
  <c r="L34" i="1"/>
  <c r="M34" i="1"/>
  <c r="N34" i="1"/>
  <c r="O34" i="1"/>
  <c r="L35" i="1"/>
  <c r="M35" i="1"/>
  <c r="N35" i="1"/>
  <c r="O35" i="1"/>
  <c r="L36" i="1"/>
  <c r="N36" i="1" s="1"/>
  <c r="M36" i="1"/>
  <c r="O36" i="1"/>
  <c r="L37" i="1"/>
  <c r="N37" i="1" s="1"/>
  <c r="M37" i="1"/>
  <c r="O37" i="1"/>
  <c r="L38" i="1"/>
  <c r="M38" i="1"/>
  <c r="N38" i="1"/>
  <c r="O38" i="1"/>
  <c r="L39" i="1"/>
  <c r="N39" i="1" s="1"/>
  <c r="M39" i="1"/>
  <c r="O39" i="1"/>
  <c r="L40" i="1"/>
  <c r="N40" i="1" s="1"/>
  <c r="M40" i="1"/>
  <c r="O40" i="1"/>
  <c r="L41" i="1"/>
  <c r="M41" i="1"/>
  <c r="N41" i="1"/>
  <c r="O41" i="1"/>
  <c r="L42" i="1"/>
  <c r="N42" i="1" s="1"/>
  <c r="M42" i="1"/>
  <c r="O42" i="1"/>
  <c r="L43" i="1"/>
  <c r="N43" i="1" s="1"/>
  <c r="M43" i="1"/>
  <c r="O43" i="1"/>
  <c r="O3" i="1"/>
  <c r="M3" i="1"/>
  <c r="L3" i="1"/>
  <c r="N3" i="1" s="1"/>
  <c r="G11" i="1"/>
  <c r="E12" i="1" s="1"/>
  <c r="C4" i="1"/>
  <c r="C5" i="1" s="1"/>
  <c r="F12" i="1" l="1"/>
  <c r="H11" i="1"/>
  <c r="D11" i="1"/>
  <c r="C12" i="1" s="1"/>
  <c r="F11" i="1"/>
  <c r="D12" i="1" l="1"/>
  <c r="G12" i="1"/>
  <c r="H12" i="1" l="1"/>
  <c r="E13" i="1"/>
  <c r="C13" i="1"/>
  <c r="D13" i="1" s="1"/>
  <c r="G13" i="1" l="1"/>
  <c r="H13" i="1" s="1"/>
  <c r="C14" i="1" s="1"/>
  <c r="F13" i="1"/>
  <c r="E14" i="1" l="1"/>
  <c r="F14" i="1" s="1"/>
  <c r="G14" i="1"/>
  <c r="H14" i="1" s="1"/>
  <c r="D14" i="1"/>
  <c r="C15" i="1" s="1"/>
  <c r="E15" i="1" l="1"/>
  <c r="G15" i="1" s="1"/>
  <c r="H15" i="1" s="1"/>
  <c r="D15" i="1"/>
  <c r="C16" i="1" l="1"/>
  <c r="D16" i="1" s="1"/>
  <c r="F15" i="1"/>
  <c r="E16" i="1"/>
  <c r="F16" i="1" s="1"/>
  <c r="G16" i="1" l="1"/>
  <c r="H16" i="1" s="1"/>
  <c r="C17" i="1" s="1"/>
  <c r="D17" i="1" s="1"/>
  <c r="E17" i="1" l="1"/>
  <c r="F17" i="1" s="1"/>
  <c r="G17" i="1" l="1"/>
  <c r="H17" i="1" l="1"/>
  <c r="C18" i="1" s="1"/>
  <c r="E18" i="1"/>
  <c r="F18" i="1" s="1"/>
  <c r="D18" i="1" l="1"/>
  <c r="G18" i="1"/>
  <c r="H18" i="1" l="1"/>
  <c r="C19" i="1" s="1"/>
  <c r="E19" i="1"/>
  <c r="F19" i="1" s="1"/>
  <c r="D19" i="1" l="1"/>
  <c r="G19" i="1"/>
  <c r="H19" i="1" l="1"/>
  <c r="C20" i="1" s="1"/>
  <c r="E20" i="1"/>
  <c r="F20" i="1" s="1"/>
  <c r="D20" i="1" l="1"/>
  <c r="G20" i="1"/>
  <c r="H20" i="1" l="1"/>
  <c r="C21" i="1" s="1"/>
  <c r="E21" i="1"/>
  <c r="F21" i="1" s="1"/>
  <c r="D21" i="1" l="1"/>
  <c r="G21" i="1"/>
  <c r="H21" i="1" l="1"/>
  <c r="C22" i="1" s="1"/>
  <c r="E22" i="1"/>
  <c r="F22" i="1" s="1"/>
  <c r="D22" i="1" l="1"/>
  <c r="G22" i="1"/>
  <c r="H22" i="1" l="1"/>
  <c r="C23" i="1" s="1"/>
  <c r="E23" i="1"/>
  <c r="F23" i="1" s="1"/>
  <c r="D23" i="1" l="1"/>
  <c r="G23" i="1"/>
  <c r="H23" i="1" l="1"/>
  <c r="C24" i="1" s="1"/>
  <c r="E24" i="1"/>
  <c r="F24" i="1" s="1"/>
  <c r="D24" i="1" l="1"/>
  <c r="G24" i="1"/>
  <c r="H24" i="1" l="1"/>
  <c r="C25" i="1" s="1"/>
  <c r="E25" i="1"/>
  <c r="F25" i="1" s="1"/>
  <c r="D25" i="1" l="1"/>
  <c r="G25" i="1"/>
  <c r="H25" i="1" s="1"/>
  <c r="C26" i="1" s="1"/>
  <c r="D26" i="1" s="1"/>
  <c r="E26" i="1" l="1"/>
  <c r="F26" i="1" s="1"/>
  <c r="G26" i="1" l="1"/>
  <c r="H26" i="1" l="1"/>
  <c r="C27" i="1" s="1"/>
  <c r="E27" i="1"/>
  <c r="F27" i="1" s="1"/>
  <c r="D27" i="1" l="1"/>
  <c r="G27" i="1"/>
  <c r="H27" i="1" l="1"/>
  <c r="C28" i="1" s="1"/>
  <c r="E28" i="1"/>
  <c r="F28" i="1" s="1"/>
  <c r="D28" i="1" l="1"/>
  <c r="G28" i="1"/>
  <c r="H28" i="1" l="1"/>
  <c r="C29" i="1" s="1"/>
  <c r="E29" i="1"/>
  <c r="F29" i="1" s="1"/>
  <c r="D29" i="1" l="1"/>
  <c r="G29" i="1"/>
  <c r="H29" i="1" l="1"/>
  <c r="C30" i="1" s="1"/>
  <c r="E30" i="1"/>
  <c r="F30" i="1" s="1"/>
  <c r="D30" i="1" l="1"/>
  <c r="G30" i="1"/>
  <c r="H30" i="1" s="1"/>
  <c r="C31" i="1" s="1"/>
  <c r="D31" i="1" s="1"/>
  <c r="E31" i="1" l="1"/>
  <c r="F31" i="1" s="1"/>
  <c r="G31" i="1" l="1"/>
  <c r="H31" i="1" l="1"/>
  <c r="C7" i="1"/>
  <c r="G7" i="1" l="1"/>
  <c r="K2" i="1"/>
  <c r="C8" i="1"/>
  <c r="G4" i="1"/>
  <c r="G5" i="1"/>
  <c r="G6" i="1"/>
</calcChain>
</file>

<file path=xl/sharedStrings.xml><?xml version="1.0" encoding="utf-8"?>
<sst xmlns="http://schemas.openxmlformats.org/spreadsheetml/2006/main" count="29" uniqueCount="24">
  <si>
    <t>Water-gas shift equilibrium</t>
  </si>
  <si>
    <t>T</t>
  </si>
  <si>
    <t>degC</t>
  </si>
  <si>
    <t>Keq</t>
  </si>
  <si>
    <t>TK</t>
  </si>
  <si>
    <t>K</t>
  </si>
  <si>
    <t>x</t>
  </si>
  <si>
    <t>Eqn error</t>
  </si>
  <si>
    <t>Feed Rates</t>
  </si>
  <si>
    <t>CO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</si>
  <si>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</si>
  <si>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</si>
  <si>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</si>
  <si>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kgmol/h</t>
  </si>
  <si>
    <t>Product Rates</t>
  </si>
  <si>
    <t>Iteration</t>
  </si>
  <si>
    <t>x1</t>
  </si>
  <si>
    <t>f(x1)</t>
  </si>
  <si>
    <t>x2</t>
  </si>
  <si>
    <t>f(x2)</t>
  </si>
  <si>
    <t>xm</t>
  </si>
  <si>
    <t>f(xm)</t>
  </si>
  <si>
    <t>On-sheet Bisection Strategy</t>
  </si>
  <si>
    <t>Temperature (degC)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</si>
</sst>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4" fontId="0" fillId="2" borderId="1" xfId="0" applyNumberFormat="1" applyFill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3" borderId="3" xfId="0" applyNumberFormat="1" applyFill="1" applyBorder="1" applyAlignment="1">
      <alignment horizontal="right" indent="1"/>
    </xf>
    <xf numFmtId="164" fontId="0" fillId="3" borderId="1" xfId="0" applyNumberFormat="1" applyFill="1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0" fillId="4" borderId="3" xfId="0" applyFill="1" applyBorder="1" applyAlignment="1">
      <alignment horizontal="right" inden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Water-Gas</a:t>
            </a:r>
            <a:r>
              <a:rPr lang="en-US" sz="1800" baseline="0">
                <a:solidFill>
                  <a:schemeClr val="tx1"/>
                </a:solidFill>
              </a:rPr>
              <a:t> Shift Equilibrium</a:t>
            </a:r>
            <a:endParaRPr lang="en-US" sz="18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9195780880693"/>
          <c:y val="7.7818181818181814E-2"/>
          <c:w val="0.83789550059334383"/>
          <c:h val="0.798936132983377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H2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600</c:v>
                </c:pt>
                <c:pt idx="5">
                  <c:v>625</c:v>
                </c:pt>
                <c:pt idx="6">
                  <c:v>650</c:v>
                </c:pt>
                <c:pt idx="7">
                  <c:v>675</c:v>
                </c:pt>
                <c:pt idx="8">
                  <c:v>700</c:v>
                </c:pt>
                <c:pt idx="9">
                  <c:v>725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825</c:v>
                </c:pt>
                <c:pt idx="14">
                  <c:v>850</c:v>
                </c:pt>
                <c:pt idx="15">
                  <c:v>875</c:v>
                </c:pt>
                <c:pt idx="16">
                  <c:v>900</c:v>
                </c:pt>
                <c:pt idx="17">
                  <c:v>925</c:v>
                </c:pt>
                <c:pt idx="18">
                  <c:v>950</c:v>
                </c:pt>
                <c:pt idx="19">
                  <c:v>975</c:v>
                </c:pt>
                <c:pt idx="20">
                  <c:v>1000</c:v>
                </c:pt>
                <c:pt idx="21">
                  <c:v>1025</c:v>
                </c:pt>
                <c:pt idx="22">
                  <c:v>1050</c:v>
                </c:pt>
                <c:pt idx="23">
                  <c:v>1075</c:v>
                </c:pt>
                <c:pt idx="24">
                  <c:v>1100</c:v>
                </c:pt>
                <c:pt idx="25">
                  <c:v>1125</c:v>
                </c:pt>
                <c:pt idx="26">
                  <c:v>1150</c:v>
                </c:pt>
                <c:pt idx="27">
                  <c:v>1175</c:v>
                </c:pt>
                <c:pt idx="28">
                  <c:v>1200</c:v>
                </c:pt>
                <c:pt idx="29">
                  <c:v>1225</c:v>
                </c:pt>
                <c:pt idx="30">
                  <c:v>1250</c:v>
                </c:pt>
                <c:pt idx="31">
                  <c:v>1275</c:v>
                </c:pt>
                <c:pt idx="32">
                  <c:v>1300</c:v>
                </c:pt>
                <c:pt idx="33">
                  <c:v>1325</c:v>
                </c:pt>
                <c:pt idx="34">
                  <c:v>1350</c:v>
                </c:pt>
                <c:pt idx="35">
                  <c:v>1375</c:v>
                </c:pt>
                <c:pt idx="36">
                  <c:v>1400</c:v>
                </c:pt>
                <c:pt idx="37">
                  <c:v>1425</c:v>
                </c:pt>
                <c:pt idx="38">
                  <c:v>1450</c:v>
                </c:pt>
                <c:pt idx="39">
                  <c:v>1475</c:v>
                </c:pt>
                <c:pt idx="40">
                  <c:v>1500</c:v>
                </c:pt>
              </c:numCache>
            </c:numRef>
          </c:xVal>
          <c:yVal>
            <c:numRef>
              <c:f>Sheet1!$L$3:$L$43</c:f>
              <c:numCache>
                <c:formatCode>0.0</c:formatCode>
                <c:ptCount val="41"/>
                <c:pt idx="0">
                  <c:v>779.89089488983154</c:v>
                </c:pt>
                <c:pt idx="1">
                  <c:v>769.99461650848389</c:v>
                </c:pt>
                <c:pt idx="2">
                  <c:v>760.43522357940674</c:v>
                </c:pt>
                <c:pt idx="3">
                  <c:v>751.21872425079346</c:v>
                </c:pt>
                <c:pt idx="4">
                  <c:v>742.34683513641357</c:v>
                </c:pt>
                <c:pt idx="5">
                  <c:v>733.81741046905518</c:v>
                </c:pt>
                <c:pt idx="6">
                  <c:v>725.62487125396729</c:v>
                </c:pt>
                <c:pt idx="7">
                  <c:v>717.76192188262939</c:v>
                </c:pt>
                <c:pt idx="8">
                  <c:v>710.21912097930908</c:v>
                </c:pt>
                <c:pt idx="9">
                  <c:v>702.98573970794678</c:v>
                </c:pt>
                <c:pt idx="10">
                  <c:v>696.05147838592529</c:v>
                </c:pt>
                <c:pt idx="11">
                  <c:v>689.40474987030029</c:v>
                </c:pt>
                <c:pt idx="12">
                  <c:v>683.03310871124268</c:v>
                </c:pt>
                <c:pt idx="13">
                  <c:v>676.92539691925049</c:v>
                </c:pt>
                <c:pt idx="14">
                  <c:v>671.06959819793701</c:v>
                </c:pt>
                <c:pt idx="15">
                  <c:v>665.45455455780029</c:v>
                </c:pt>
                <c:pt idx="16">
                  <c:v>660.06910800933838</c:v>
                </c:pt>
                <c:pt idx="17">
                  <c:v>654.9025297164917</c:v>
                </c:pt>
                <c:pt idx="18">
                  <c:v>649.94409084320068</c:v>
                </c:pt>
                <c:pt idx="19">
                  <c:v>645.18435001373291</c:v>
                </c:pt>
                <c:pt idx="20">
                  <c:v>640.61300754547119</c:v>
                </c:pt>
                <c:pt idx="21">
                  <c:v>636.22148036956787</c:v>
                </c:pt>
                <c:pt idx="22">
                  <c:v>632.00118541717529</c:v>
                </c:pt>
                <c:pt idx="23">
                  <c:v>627.9435396194458</c:v>
                </c:pt>
                <c:pt idx="24">
                  <c:v>624.04038906097412</c:v>
                </c:pt>
                <c:pt idx="25">
                  <c:v>620.28486728668213</c:v>
                </c:pt>
                <c:pt idx="26">
                  <c:v>616.66967868804932</c:v>
                </c:pt>
                <c:pt idx="27">
                  <c:v>613.18838596343994</c:v>
                </c:pt>
                <c:pt idx="28">
                  <c:v>609.83412265777588</c:v>
                </c:pt>
                <c:pt idx="29">
                  <c:v>606.60088062286377</c:v>
                </c:pt>
                <c:pt idx="30">
                  <c:v>603.48351001739502</c:v>
                </c:pt>
                <c:pt idx="31">
                  <c:v>600.47600269317627</c:v>
                </c:pt>
                <c:pt idx="32">
                  <c:v>597.57363796234131</c:v>
                </c:pt>
                <c:pt idx="33">
                  <c:v>594.77126598358154</c:v>
                </c:pt>
                <c:pt idx="34">
                  <c:v>592.06459522247314</c:v>
                </c:pt>
                <c:pt idx="35">
                  <c:v>589.44933414459229</c:v>
                </c:pt>
                <c:pt idx="36">
                  <c:v>586.92119121551514</c:v>
                </c:pt>
                <c:pt idx="37">
                  <c:v>584.47630405426025</c:v>
                </c:pt>
                <c:pt idx="38">
                  <c:v>582.11123943328857</c:v>
                </c:pt>
                <c:pt idx="39">
                  <c:v>579.82213497161865</c:v>
                </c:pt>
                <c:pt idx="40">
                  <c:v>577.60598659515381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2B-4F84-B564-7340042CAE52}"/>
            </c:ext>
          </c:extLst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CO2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600</c:v>
                </c:pt>
                <c:pt idx="5">
                  <c:v>625</c:v>
                </c:pt>
                <c:pt idx="6">
                  <c:v>650</c:v>
                </c:pt>
                <c:pt idx="7">
                  <c:v>675</c:v>
                </c:pt>
                <c:pt idx="8">
                  <c:v>700</c:v>
                </c:pt>
                <c:pt idx="9">
                  <c:v>725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825</c:v>
                </c:pt>
                <c:pt idx="14">
                  <c:v>850</c:v>
                </c:pt>
                <c:pt idx="15">
                  <c:v>875</c:v>
                </c:pt>
                <c:pt idx="16">
                  <c:v>900</c:v>
                </c:pt>
                <c:pt idx="17">
                  <c:v>925</c:v>
                </c:pt>
                <c:pt idx="18">
                  <c:v>950</c:v>
                </c:pt>
                <c:pt idx="19">
                  <c:v>975</c:v>
                </c:pt>
                <c:pt idx="20">
                  <c:v>1000</c:v>
                </c:pt>
                <c:pt idx="21">
                  <c:v>1025</c:v>
                </c:pt>
                <c:pt idx="22">
                  <c:v>1050</c:v>
                </c:pt>
                <c:pt idx="23">
                  <c:v>1075</c:v>
                </c:pt>
                <c:pt idx="24">
                  <c:v>1100</c:v>
                </c:pt>
                <c:pt idx="25">
                  <c:v>1125</c:v>
                </c:pt>
                <c:pt idx="26">
                  <c:v>1150</c:v>
                </c:pt>
                <c:pt idx="27">
                  <c:v>1175</c:v>
                </c:pt>
                <c:pt idx="28">
                  <c:v>1200</c:v>
                </c:pt>
                <c:pt idx="29">
                  <c:v>1225</c:v>
                </c:pt>
                <c:pt idx="30">
                  <c:v>1250</c:v>
                </c:pt>
                <c:pt idx="31">
                  <c:v>1275</c:v>
                </c:pt>
                <c:pt idx="32">
                  <c:v>1300</c:v>
                </c:pt>
                <c:pt idx="33">
                  <c:v>1325</c:v>
                </c:pt>
                <c:pt idx="34">
                  <c:v>1350</c:v>
                </c:pt>
                <c:pt idx="35">
                  <c:v>1375</c:v>
                </c:pt>
                <c:pt idx="36">
                  <c:v>1400</c:v>
                </c:pt>
                <c:pt idx="37">
                  <c:v>1425</c:v>
                </c:pt>
                <c:pt idx="38">
                  <c:v>1450</c:v>
                </c:pt>
                <c:pt idx="39">
                  <c:v>1475</c:v>
                </c:pt>
                <c:pt idx="40">
                  <c:v>1500</c:v>
                </c:pt>
              </c:numCache>
            </c:numRef>
          </c:xVal>
          <c:yVal>
            <c:numRef>
              <c:f>Sheet1!$M$3:$M$43</c:f>
              <c:numCache>
                <c:formatCode>0.0</c:formatCode>
                <c:ptCount val="41"/>
                <c:pt idx="0">
                  <c:v>379.89089488983154</c:v>
                </c:pt>
                <c:pt idx="1">
                  <c:v>369.99461650848389</c:v>
                </c:pt>
                <c:pt idx="2">
                  <c:v>360.43522357940674</c:v>
                </c:pt>
                <c:pt idx="3">
                  <c:v>351.21872425079346</c:v>
                </c:pt>
                <c:pt idx="4">
                  <c:v>342.34683513641357</c:v>
                </c:pt>
                <c:pt idx="5">
                  <c:v>333.81741046905518</c:v>
                </c:pt>
                <c:pt idx="6">
                  <c:v>325.62487125396729</c:v>
                </c:pt>
                <c:pt idx="7">
                  <c:v>317.76192188262939</c:v>
                </c:pt>
                <c:pt idx="8">
                  <c:v>310.21912097930908</c:v>
                </c:pt>
                <c:pt idx="9">
                  <c:v>302.98573970794678</c:v>
                </c:pt>
                <c:pt idx="10">
                  <c:v>296.05147838592529</c:v>
                </c:pt>
                <c:pt idx="11">
                  <c:v>289.40474987030029</c:v>
                </c:pt>
                <c:pt idx="12">
                  <c:v>283.03310871124268</c:v>
                </c:pt>
                <c:pt idx="13">
                  <c:v>276.92539691925049</c:v>
                </c:pt>
                <c:pt idx="14">
                  <c:v>271.06959819793701</c:v>
                </c:pt>
                <c:pt idx="15">
                  <c:v>265.45455455780029</c:v>
                </c:pt>
                <c:pt idx="16">
                  <c:v>260.06910800933838</c:v>
                </c:pt>
                <c:pt idx="17">
                  <c:v>254.9025297164917</c:v>
                </c:pt>
                <c:pt idx="18">
                  <c:v>249.94409084320068</c:v>
                </c:pt>
                <c:pt idx="19">
                  <c:v>245.18435001373291</c:v>
                </c:pt>
                <c:pt idx="20">
                  <c:v>240.61300754547119</c:v>
                </c:pt>
                <c:pt idx="21">
                  <c:v>236.22148036956787</c:v>
                </c:pt>
                <c:pt idx="22">
                  <c:v>232.00118541717529</c:v>
                </c:pt>
                <c:pt idx="23">
                  <c:v>227.9435396194458</c:v>
                </c:pt>
                <c:pt idx="24">
                  <c:v>224.04038906097412</c:v>
                </c:pt>
                <c:pt idx="25">
                  <c:v>220.28486728668213</c:v>
                </c:pt>
                <c:pt idx="26">
                  <c:v>216.66967868804932</c:v>
                </c:pt>
                <c:pt idx="27">
                  <c:v>213.18838596343994</c:v>
                </c:pt>
                <c:pt idx="28">
                  <c:v>209.83412265777588</c:v>
                </c:pt>
                <c:pt idx="29">
                  <c:v>206.60088062286377</c:v>
                </c:pt>
                <c:pt idx="30">
                  <c:v>203.48351001739502</c:v>
                </c:pt>
                <c:pt idx="31">
                  <c:v>200.47600269317627</c:v>
                </c:pt>
                <c:pt idx="32">
                  <c:v>197.57363796234131</c:v>
                </c:pt>
                <c:pt idx="33">
                  <c:v>194.77126598358154</c:v>
                </c:pt>
                <c:pt idx="34">
                  <c:v>192.06459522247314</c:v>
                </c:pt>
                <c:pt idx="35">
                  <c:v>189.44933414459229</c:v>
                </c:pt>
                <c:pt idx="36">
                  <c:v>186.92119121551514</c:v>
                </c:pt>
                <c:pt idx="37">
                  <c:v>184.47630405426025</c:v>
                </c:pt>
                <c:pt idx="38">
                  <c:v>182.11123943328857</c:v>
                </c:pt>
                <c:pt idx="39">
                  <c:v>179.82213497161865</c:v>
                </c:pt>
                <c:pt idx="40">
                  <c:v>177.60598659515381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2B-4F84-B564-7340042CAE52}"/>
            </c:ext>
          </c:extLst>
        </c:ser>
        <c:ser>
          <c:idx val="2"/>
          <c:order val="2"/>
          <c:tx>
            <c:strRef>
              <c:f>Sheet1!$N$2</c:f>
              <c:strCache>
                <c:ptCount val="1"/>
                <c:pt idx="0">
                  <c:v>H2O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600</c:v>
                </c:pt>
                <c:pt idx="5">
                  <c:v>625</c:v>
                </c:pt>
                <c:pt idx="6">
                  <c:v>650</c:v>
                </c:pt>
                <c:pt idx="7">
                  <c:v>675</c:v>
                </c:pt>
                <c:pt idx="8">
                  <c:v>700</c:v>
                </c:pt>
                <c:pt idx="9">
                  <c:v>725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825</c:v>
                </c:pt>
                <c:pt idx="14">
                  <c:v>850</c:v>
                </c:pt>
                <c:pt idx="15">
                  <c:v>875</c:v>
                </c:pt>
                <c:pt idx="16">
                  <c:v>900</c:v>
                </c:pt>
                <c:pt idx="17">
                  <c:v>925</c:v>
                </c:pt>
                <c:pt idx="18">
                  <c:v>950</c:v>
                </c:pt>
                <c:pt idx="19">
                  <c:v>975</c:v>
                </c:pt>
                <c:pt idx="20">
                  <c:v>1000</c:v>
                </c:pt>
                <c:pt idx="21">
                  <c:v>1025</c:v>
                </c:pt>
                <c:pt idx="22">
                  <c:v>1050</c:v>
                </c:pt>
                <c:pt idx="23">
                  <c:v>1075</c:v>
                </c:pt>
                <c:pt idx="24">
                  <c:v>1100</c:v>
                </c:pt>
                <c:pt idx="25">
                  <c:v>1125</c:v>
                </c:pt>
                <c:pt idx="26">
                  <c:v>1150</c:v>
                </c:pt>
                <c:pt idx="27">
                  <c:v>1175</c:v>
                </c:pt>
                <c:pt idx="28">
                  <c:v>1200</c:v>
                </c:pt>
                <c:pt idx="29">
                  <c:v>1225</c:v>
                </c:pt>
                <c:pt idx="30">
                  <c:v>1250</c:v>
                </c:pt>
                <c:pt idx="31">
                  <c:v>1275</c:v>
                </c:pt>
                <c:pt idx="32">
                  <c:v>1300</c:v>
                </c:pt>
                <c:pt idx="33">
                  <c:v>1325</c:v>
                </c:pt>
                <c:pt idx="34">
                  <c:v>1350</c:v>
                </c:pt>
                <c:pt idx="35">
                  <c:v>1375</c:v>
                </c:pt>
                <c:pt idx="36">
                  <c:v>1400</c:v>
                </c:pt>
                <c:pt idx="37">
                  <c:v>1425</c:v>
                </c:pt>
                <c:pt idx="38">
                  <c:v>1450</c:v>
                </c:pt>
                <c:pt idx="39">
                  <c:v>1475</c:v>
                </c:pt>
                <c:pt idx="40">
                  <c:v>1500</c:v>
                </c:pt>
              </c:numCache>
            </c:numRef>
          </c:xVal>
          <c:yVal>
            <c:numRef>
              <c:f>Sheet1!$N$3:$N$43</c:f>
              <c:numCache>
                <c:formatCode>0.0</c:formatCode>
                <c:ptCount val="41"/>
                <c:pt idx="0">
                  <c:v>370.10910511016846</c:v>
                </c:pt>
                <c:pt idx="1">
                  <c:v>380.00538349151611</c:v>
                </c:pt>
                <c:pt idx="2">
                  <c:v>389.56477642059326</c:v>
                </c:pt>
                <c:pt idx="3">
                  <c:v>398.78127574920654</c:v>
                </c:pt>
                <c:pt idx="4">
                  <c:v>407.65316486358643</c:v>
                </c:pt>
                <c:pt idx="5">
                  <c:v>416.18258953094482</c:v>
                </c:pt>
                <c:pt idx="6">
                  <c:v>424.37512874603271</c:v>
                </c:pt>
                <c:pt idx="7">
                  <c:v>432.23807811737061</c:v>
                </c:pt>
                <c:pt idx="8">
                  <c:v>439.78087902069092</c:v>
                </c:pt>
                <c:pt idx="9">
                  <c:v>447.01426029205322</c:v>
                </c:pt>
                <c:pt idx="10">
                  <c:v>453.94852161407471</c:v>
                </c:pt>
                <c:pt idx="11">
                  <c:v>460.59525012969971</c:v>
                </c:pt>
                <c:pt idx="12">
                  <c:v>466.96689128875732</c:v>
                </c:pt>
                <c:pt idx="13">
                  <c:v>473.07460308074951</c:v>
                </c:pt>
                <c:pt idx="14">
                  <c:v>478.93040180206299</c:v>
                </c:pt>
                <c:pt idx="15">
                  <c:v>484.54544544219971</c:v>
                </c:pt>
                <c:pt idx="16">
                  <c:v>489.93089199066162</c:v>
                </c:pt>
                <c:pt idx="17">
                  <c:v>495.0974702835083</c:v>
                </c:pt>
                <c:pt idx="18">
                  <c:v>500.05590915679932</c:v>
                </c:pt>
                <c:pt idx="19">
                  <c:v>504.81564998626709</c:v>
                </c:pt>
                <c:pt idx="20">
                  <c:v>509.38699245452881</c:v>
                </c:pt>
                <c:pt idx="21">
                  <c:v>513.77851963043213</c:v>
                </c:pt>
                <c:pt idx="22">
                  <c:v>517.99881458282471</c:v>
                </c:pt>
                <c:pt idx="23">
                  <c:v>522.0564603805542</c:v>
                </c:pt>
                <c:pt idx="24">
                  <c:v>525.95961093902588</c:v>
                </c:pt>
                <c:pt idx="25">
                  <c:v>529.71513271331787</c:v>
                </c:pt>
                <c:pt idx="26">
                  <c:v>533.33032131195068</c:v>
                </c:pt>
                <c:pt idx="27">
                  <c:v>536.81161403656006</c:v>
                </c:pt>
                <c:pt idx="28">
                  <c:v>540.16587734222412</c:v>
                </c:pt>
                <c:pt idx="29">
                  <c:v>543.39911937713623</c:v>
                </c:pt>
                <c:pt idx="30">
                  <c:v>546.51648998260498</c:v>
                </c:pt>
                <c:pt idx="31">
                  <c:v>549.52399730682373</c:v>
                </c:pt>
                <c:pt idx="32">
                  <c:v>552.42636203765869</c:v>
                </c:pt>
                <c:pt idx="33">
                  <c:v>555.22873401641846</c:v>
                </c:pt>
                <c:pt idx="34">
                  <c:v>557.93540477752686</c:v>
                </c:pt>
                <c:pt idx="35">
                  <c:v>560.55066585540771</c:v>
                </c:pt>
                <c:pt idx="36">
                  <c:v>563.07880878448486</c:v>
                </c:pt>
                <c:pt idx="37">
                  <c:v>565.52369594573975</c:v>
                </c:pt>
                <c:pt idx="38">
                  <c:v>567.88876056671143</c:v>
                </c:pt>
                <c:pt idx="39">
                  <c:v>570.17786502838135</c:v>
                </c:pt>
                <c:pt idx="40">
                  <c:v>572.39401340484619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2B-4F84-B564-7340042CAE52}"/>
            </c:ext>
          </c:extLst>
        </c:ser>
        <c:ser>
          <c:idx val="3"/>
          <c:order val="3"/>
          <c:tx>
            <c:strRef>
              <c:f>Sheet1!$O$2</c:f>
              <c:strCache>
                <c:ptCount val="1"/>
                <c:pt idx="0">
                  <c:v>CO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600</c:v>
                </c:pt>
                <c:pt idx="5">
                  <c:v>625</c:v>
                </c:pt>
                <c:pt idx="6">
                  <c:v>650</c:v>
                </c:pt>
                <c:pt idx="7">
                  <c:v>675</c:v>
                </c:pt>
                <c:pt idx="8">
                  <c:v>700</c:v>
                </c:pt>
                <c:pt idx="9">
                  <c:v>725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825</c:v>
                </c:pt>
                <c:pt idx="14">
                  <c:v>850</c:v>
                </c:pt>
                <c:pt idx="15">
                  <c:v>875</c:v>
                </c:pt>
                <c:pt idx="16">
                  <c:v>900</c:v>
                </c:pt>
                <c:pt idx="17">
                  <c:v>925</c:v>
                </c:pt>
                <c:pt idx="18">
                  <c:v>950</c:v>
                </c:pt>
                <c:pt idx="19">
                  <c:v>975</c:v>
                </c:pt>
                <c:pt idx="20">
                  <c:v>1000</c:v>
                </c:pt>
                <c:pt idx="21">
                  <c:v>1025</c:v>
                </c:pt>
                <c:pt idx="22">
                  <c:v>1050</c:v>
                </c:pt>
                <c:pt idx="23">
                  <c:v>1075</c:v>
                </c:pt>
                <c:pt idx="24">
                  <c:v>1100</c:v>
                </c:pt>
                <c:pt idx="25">
                  <c:v>1125</c:v>
                </c:pt>
                <c:pt idx="26">
                  <c:v>1150</c:v>
                </c:pt>
                <c:pt idx="27">
                  <c:v>1175</c:v>
                </c:pt>
                <c:pt idx="28">
                  <c:v>1200</c:v>
                </c:pt>
                <c:pt idx="29">
                  <c:v>1225</c:v>
                </c:pt>
                <c:pt idx="30">
                  <c:v>1250</c:v>
                </c:pt>
                <c:pt idx="31">
                  <c:v>1275</c:v>
                </c:pt>
                <c:pt idx="32">
                  <c:v>1300</c:v>
                </c:pt>
                <c:pt idx="33">
                  <c:v>1325</c:v>
                </c:pt>
                <c:pt idx="34">
                  <c:v>1350</c:v>
                </c:pt>
                <c:pt idx="35">
                  <c:v>1375</c:v>
                </c:pt>
                <c:pt idx="36">
                  <c:v>1400</c:v>
                </c:pt>
                <c:pt idx="37">
                  <c:v>1425</c:v>
                </c:pt>
                <c:pt idx="38">
                  <c:v>1450</c:v>
                </c:pt>
                <c:pt idx="39">
                  <c:v>1475</c:v>
                </c:pt>
                <c:pt idx="40">
                  <c:v>1500</c:v>
                </c:pt>
              </c:numCache>
            </c:numRef>
          </c:xVal>
          <c:yVal>
            <c:numRef>
              <c:f>Sheet1!$O$3:$O$43</c:f>
              <c:numCache>
                <c:formatCode>0.0</c:formatCode>
                <c:ptCount val="41"/>
                <c:pt idx="0">
                  <c:v>170.10910511016846</c:v>
                </c:pt>
                <c:pt idx="1">
                  <c:v>180.00538349151611</c:v>
                </c:pt>
                <c:pt idx="2">
                  <c:v>189.56477642059326</c:v>
                </c:pt>
                <c:pt idx="3">
                  <c:v>198.78127574920654</c:v>
                </c:pt>
                <c:pt idx="4">
                  <c:v>207.65316486358643</c:v>
                </c:pt>
                <c:pt idx="5">
                  <c:v>216.18258953094482</c:v>
                </c:pt>
                <c:pt idx="6">
                  <c:v>224.37512874603271</c:v>
                </c:pt>
                <c:pt idx="7">
                  <c:v>232.23807811737061</c:v>
                </c:pt>
                <c:pt idx="8">
                  <c:v>239.78087902069092</c:v>
                </c:pt>
                <c:pt idx="9">
                  <c:v>247.01426029205322</c:v>
                </c:pt>
                <c:pt idx="10">
                  <c:v>253.94852161407471</c:v>
                </c:pt>
                <c:pt idx="11">
                  <c:v>260.59525012969971</c:v>
                </c:pt>
                <c:pt idx="12">
                  <c:v>266.96689128875732</c:v>
                </c:pt>
                <c:pt idx="13">
                  <c:v>273.07460308074951</c:v>
                </c:pt>
                <c:pt idx="14">
                  <c:v>278.93040180206299</c:v>
                </c:pt>
                <c:pt idx="15">
                  <c:v>284.54544544219971</c:v>
                </c:pt>
                <c:pt idx="16">
                  <c:v>289.93089199066162</c:v>
                </c:pt>
                <c:pt idx="17">
                  <c:v>295.0974702835083</c:v>
                </c:pt>
                <c:pt idx="18">
                  <c:v>300.05590915679932</c:v>
                </c:pt>
                <c:pt idx="19">
                  <c:v>304.81564998626709</c:v>
                </c:pt>
                <c:pt idx="20">
                  <c:v>309.38699245452881</c:v>
                </c:pt>
                <c:pt idx="21">
                  <c:v>313.77851963043213</c:v>
                </c:pt>
                <c:pt idx="22">
                  <c:v>317.99881458282471</c:v>
                </c:pt>
                <c:pt idx="23">
                  <c:v>322.0564603805542</c:v>
                </c:pt>
                <c:pt idx="24">
                  <c:v>325.95961093902588</c:v>
                </c:pt>
                <c:pt idx="25">
                  <c:v>329.71513271331787</c:v>
                </c:pt>
                <c:pt idx="26">
                  <c:v>333.33032131195068</c:v>
                </c:pt>
                <c:pt idx="27">
                  <c:v>336.81161403656006</c:v>
                </c:pt>
                <c:pt idx="28">
                  <c:v>340.16587734222412</c:v>
                </c:pt>
                <c:pt idx="29">
                  <c:v>343.39911937713623</c:v>
                </c:pt>
                <c:pt idx="30">
                  <c:v>346.51648998260498</c:v>
                </c:pt>
                <c:pt idx="31">
                  <c:v>349.52399730682373</c:v>
                </c:pt>
                <c:pt idx="32">
                  <c:v>352.42636203765869</c:v>
                </c:pt>
                <c:pt idx="33">
                  <c:v>355.22873401641846</c:v>
                </c:pt>
                <c:pt idx="34">
                  <c:v>357.93540477752686</c:v>
                </c:pt>
                <c:pt idx="35">
                  <c:v>360.55066585540771</c:v>
                </c:pt>
                <c:pt idx="36">
                  <c:v>363.07880878448486</c:v>
                </c:pt>
                <c:pt idx="37">
                  <c:v>365.52369594573975</c:v>
                </c:pt>
                <c:pt idx="38">
                  <c:v>367.88876056671143</c:v>
                </c:pt>
                <c:pt idx="39">
                  <c:v>370.17786502838135</c:v>
                </c:pt>
                <c:pt idx="40">
                  <c:v>372.39401340484619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2B-4F84-B564-7340042C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03055"/>
        <c:axId val="291003887"/>
      </c:scatterChart>
      <c:valAx>
        <c:axId val="291003055"/>
        <c:scaling>
          <c:orientation val="minMax"/>
          <c:max val="15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Temperature - degC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03887"/>
        <c:crosses val="autoZero"/>
        <c:crossBetween val="midCat"/>
      </c:valAx>
      <c:valAx>
        <c:axId val="29100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Product Flow Rate - kgmol/h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03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40333537674652"/>
          <c:y val="0.12959500516980832"/>
          <c:w val="8.0756645411860117E-2"/>
          <c:h val="0.1852038495188101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0</xdr:row>
          <xdr:rowOff>142875</xdr:rowOff>
        </xdr:from>
        <xdr:to>
          <xdr:col>19</xdr:col>
          <xdr:colOff>266700</xdr:colOff>
          <xdr:row>2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abSelected="1" zoomScaleNormal="100" workbookViewId="0"/>
  </sheetViews>
  <sheetFormatPr defaultRowHeight="15" x14ac:dyDescent="0.25"/>
  <cols>
    <col min="1" max="1" width="2.85546875" customWidth="1"/>
    <col min="2" max="2" width="10.5703125" customWidth="1"/>
    <col min="3" max="3" width="11.85546875" customWidth="1"/>
    <col min="5" max="5" width="10.7109375" customWidth="1"/>
    <col min="6" max="6" width="9.28515625" customWidth="1"/>
    <col min="9" max="9" width="3.28515625" customWidth="1"/>
    <col min="10" max="10" width="12.5703125" bestFit="1" customWidth="1"/>
  </cols>
  <sheetData>
    <row r="1" spans="1:15" x14ac:dyDescent="0.25">
      <c r="A1" s="14" t="s">
        <v>0</v>
      </c>
      <c r="K1" s="3" t="s">
        <v>6</v>
      </c>
    </row>
    <row r="2" spans="1:15" ht="30" x14ac:dyDescent="0.25">
      <c r="A2" t="s">
        <v>22</v>
      </c>
      <c r="F2" s="8" t="s">
        <v>8</v>
      </c>
      <c r="G2" s="8" t="s">
        <v>14</v>
      </c>
      <c r="J2" s="8" t="s">
        <v>23</v>
      </c>
      <c r="K2" s="8">
        <f>x</f>
        <v>159.83412265777588</v>
      </c>
      <c r="L2" s="8" t="s">
        <v>10</v>
      </c>
      <c r="M2" s="8" t="s">
        <v>11</v>
      </c>
      <c r="N2" s="8" t="s">
        <v>12</v>
      </c>
      <c r="O2" s="8" t="s">
        <v>9</v>
      </c>
    </row>
    <row r="3" spans="1:15" ht="15.75" thickBot="1" x14ac:dyDescent="0.3">
      <c r="B3" s="1" t="s">
        <v>1</v>
      </c>
      <c r="C3" s="12">
        <v>1200</v>
      </c>
      <c r="D3" t="s">
        <v>2</v>
      </c>
      <c r="F3" s="17" t="s">
        <v>13</v>
      </c>
      <c r="G3" s="17"/>
      <c r="J3" s="1">
        <v>500</v>
      </c>
      <c r="K3" s="2">
        <f t="dataTable" ref="K3:K43" dt2D="0" dtr="0" r1="C3"/>
        <v>329.89089488983154</v>
      </c>
      <c r="L3" s="2">
        <f t="shared" ref="L3:L43" si="0">FeedH2+K3</f>
        <v>779.89089488983154</v>
      </c>
      <c r="M3" s="2">
        <f t="shared" ref="M3:M43" si="1">FeedCO2+K3</f>
        <v>379.89089488983154</v>
      </c>
      <c r="N3" s="2">
        <f t="shared" ref="N3:N43" si="2">FeedH2O-L3</f>
        <v>370.10910511016846</v>
      </c>
      <c r="O3" s="2">
        <f t="shared" ref="O3:O43" si="3">FeedCO-K3</f>
        <v>170.10910511016846</v>
      </c>
    </row>
    <row r="4" spans="1:15" ht="18.75" thickTop="1" x14ac:dyDescent="0.35">
      <c r="B4" s="1" t="s">
        <v>4</v>
      </c>
      <c r="C4" s="4">
        <f>T+372.15</f>
        <v>1572.15</v>
      </c>
      <c r="D4" t="s">
        <v>5</v>
      </c>
      <c r="E4" s="1" t="s">
        <v>10</v>
      </c>
      <c r="F4" s="13">
        <v>450</v>
      </c>
      <c r="G4" s="10">
        <f>FeedH2+x</f>
        <v>609.83412265777588</v>
      </c>
      <c r="J4" s="1">
        <v>525</v>
      </c>
      <c r="K4" s="2">
        <v>319.99461650848389</v>
      </c>
      <c r="L4" s="2">
        <f t="shared" si="0"/>
        <v>769.99461650848389</v>
      </c>
      <c r="M4" s="2">
        <f t="shared" si="1"/>
        <v>369.99461650848389</v>
      </c>
      <c r="N4" s="2">
        <f t="shared" si="2"/>
        <v>380.00538349151611</v>
      </c>
      <c r="O4" s="2">
        <f t="shared" si="3"/>
        <v>180.00538349151611</v>
      </c>
    </row>
    <row r="5" spans="1:15" ht="18" x14ac:dyDescent="0.35">
      <c r="B5" s="1" t="s">
        <v>3</v>
      </c>
      <c r="C5" s="5">
        <f>EXP(-3.112+3371/TK)</f>
        <v>0.37991696497281441</v>
      </c>
      <c r="E5" s="1" t="s">
        <v>11</v>
      </c>
      <c r="F5" s="12">
        <v>50</v>
      </c>
      <c r="G5" s="11">
        <f>FeedCO2+x</f>
        <v>209.83412265777588</v>
      </c>
      <c r="J5" s="1">
        <v>550</v>
      </c>
      <c r="K5" s="2">
        <v>310.43522357940674</v>
      </c>
      <c r="L5" s="2">
        <f t="shared" si="0"/>
        <v>760.43522357940674</v>
      </c>
      <c r="M5" s="2">
        <f t="shared" si="1"/>
        <v>360.43522357940674</v>
      </c>
      <c r="N5" s="2">
        <f t="shared" si="2"/>
        <v>389.56477642059326</v>
      </c>
      <c r="O5" s="2">
        <f t="shared" si="3"/>
        <v>189.56477642059326</v>
      </c>
    </row>
    <row r="6" spans="1:15" ht="18" x14ac:dyDescent="0.35">
      <c r="E6" s="1" t="s">
        <v>12</v>
      </c>
      <c r="F6" s="12">
        <v>1150</v>
      </c>
      <c r="G6" s="11">
        <f>FeedH2O-x</f>
        <v>990.16587734222412</v>
      </c>
      <c r="J6" s="1">
        <v>575</v>
      </c>
      <c r="K6" s="2">
        <v>301.21872425079346</v>
      </c>
      <c r="L6" s="2">
        <f t="shared" si="0"/>
        <v>751.21872425079346</v>
      </c>
      <c r="M6" s="2">
        <f t="shared" si="1"/>
        <v>351.21872425079346</v>
      </c>
      <c r="N6" s="2">
        <f t="shared" si="2"/>
        <v>398.78127574920654</v>
      </c>
      <c r="O6" s="2">
        <f t="shared" si="3"/>
        <v>198.78127574920654</v>
      </c>
    </row>
    <row r="7" spans="1:15" x14ac:dyDescent="0.25">
      <c r="B7" s="1" t="s">
        <v>6</v>
      </c>
      <c r="C7" s="6">
        <f>G31</f>
        <v>159.83412265777588</v>
      </c>
      <c r="E7" s="1" t="s">
        <v>9</v>
      </c>
      <c r="F7" s="12">
        <v>500</v>
      </c>
      <c r="G7" s="11">
        <f>FeedCO-x</f>
        <v>340.16587734222412</v>
      </c>
      <c r="J7" s="1">
        <v>600</v>
      </c>
      <c r="K7" s="2">
        <v>292.34683513641357</v>
      </c>
      <c r="L7" s="2">
        <f t="shared" si="0"/>
        <v>742.34683513641357</v>
      </c>
      <c r="M7" s="2">
        <f t="shared" si="1"/>
        <v>342.34683513641357</v>
      </c>
      <c r="N7" s="2">
        <f t="shared" si="2"/>
        <v>407.65316486358643</v>
      </c>
      <c r="O7" s="2">
        <f t="shared" si="3"/>
        <v>207.65316486358643</v>
      </c>
    </row>
    <row r="8" spans="1:15" x14ac:dyDescent="0.25">
      <c r="B8" s="1" t="s">
        <v>7</v>
      </c>
      <c r="C8" s="7">
        <f>(FeedH2+x)*(FeedCO2+x)/(FeedH2O-x)/(FeedCO-x)-Keq</f>
        <v>3.8935101687176399E-7</v>
      </c>
      <c r="J8" s="1">
        <v>625</v>
      </c>
      <c r="K8" s="2">
        <v>283.81741046905518</v>
      </c>
      <c r="L8" s="2">
        <f t="shared" si="0"/>
        <v>733.81741046905518</v>
      </c>
      <c r="M8" s="2">
        <f t="shared" si="1"/>
        <v>333.81741046905518</v>
      </c>
      <c r="N8" s="2">
        <f t="shared" si="2"/>
        <v>416.18258953094482</v>
      </c>
      <c r="O8" s="2">
        <f t="shared" si="3"/>
        <v>216.18258953094482</v>
      </c>
    </row>
    <row r="9" spans="1:15" x14ac:dyDescent="0.25">
      <c r="J9" s="1">
        <v>650</v>
      </c>
      <c r="K9" s="2">
        <v>275.62487125396729</v>
      </c>
      <c r="L9" s="2">
        <f t="shared" si="0"/>
        <v>725.62487125396729</v>
      </c>
      <c r="M9" s="2">
        <f t="shared" si="1"/>
        <v>325.62487125396729</v>
      </c>
      <c r="N9" s="2">
        <f t="shared" si="2"/>
        <v>424.37512874603271</v>
      </c>
      <c r="O9" s="2">
        <f t="shared" si="3"/>
        <v>224.37512874603271</v>
      </c>
    </row>
    <row r="10" spans="1:15" ht="15.75" thickBot="1" x14ac:dyDescent="0.3"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J10" s="1">
        <v>675</v>
      </c>
      <c r="K10" s="2">
        <v>267.76192188262939</v>
      </c>
      <c r="L10" s="2">
        <f t="shared" si="0"/>
        <v>717.76192188262939</v>
      </c>
      <c r="M10" s="2">
        <f t="shared" si="1"/>
        <v>317.76192188262939</v>
      </c>
      <c r="N10" s="2">
        <f t="shared" si="2"/>
        <v>432.23807811737061</v>
      </c>
      <c r="O10" s="2">
        <f t="shared" si="3"/>
        <v>232.23807811737061</v>
      </c>
    </row>
    <row r="11" spans="1:15" ht="15.75" thickTop="1" x14ac:dyDescent="0.25">
      <c r="B11" s="16">
        <v>1</v>
      </c>
      <c r="C11" s="16">
        <v>0</v>
      </c>
      <c r="D11" s="16">
        <f t="shared" ref="D11:D31" si="4">(FeedH2+C11)*(FeedCO2+C11)/(FeedH2O-C11)/(FeedCO-C11)-Keq</f>
        <v>-0.34078653019020572</v>
      </c>
      <c r="E11" s="16">
        <v>450</v>
      </c>
      <c r="F11" s="16">
        <f t="shared" ref="F11:F31" si="5">(FeedH2+E11)*(FeedCO2+E11)/(FeedH2O-E11)/(FeedCO-E11)-Keq</f>
        <v>12.477225892170043</v>
      </c>
      <c r="G11" s="16">
        <f>(C11+E11)/2</f>
        <v>225</v>
      </c>
      <c r="H11" s="16">
        <f t="shared" ref="H11:H31" si="6">(FeedH2+G11)*(FeedCO2+G11)/(FeedH2O-G11)/(FeedCO-G11)-Keq</f>
        <v>0.34981276475691531</v>
      </c>
      <c r="J11" s="1">
        <v>700</v>
      </c>
      <c r="K11" s="2">
        <v>260.21912097930908</v>
      </c>
      <c r="L11" s="2">
        <f t="shared" si="0"/>
        <v>710.21912097930908</v>
      </c>
      <c r="M11" s="2">
        <f t="shared" si="1"/>
        <v>310.21912097930908</v>
      </c>
      <c r="N11" s="2">
        <f t="shared" si="2"/>
        <v>439.78087902069092</v>
      </c>
      <c r="O11" s="2">
        <f t="shared" si="3"/>
        <v>239.78087902069092</v>
      </c>
    </row>
    <row r="12" spans="1:15" x14ac:dyDescent="0.25">
      <c r="B12" s="15">
        <v>2</v>
      </c>
      <c r="C12" s="15">
        <f>IF(D11*H11&lt;0,C11,E11)</f>
        <v>0</v>
      </c>
      <c r="D12" s="15">
        <f t="shared" si="4"/>
        <v>-0.34078653019020572</v>
      </c>
      <c r="E12" s="15">
        <f>IF(E11*G11&lt;0,E11,G11)</f>
        <v>225</v>
      </c>
      <c r="F12" s="15">
        <f t="shared" si="5"/>
        <v>0.34981276475691531</v>
      </c>
      <c r="G12" s="15">
        <f>(C12+E12)/2</f>
        <v>112.5</v>
      </c>
      <c r="H12" s="15">
        <f t="shared" si="6"/>
        <v>-0.15255590784106157</v>
      </c>
      <c r="J12" s="1">
        <v>725</v>
      </c>
      <c r="K12" s="2">
        <v>252.98573970794678</v>
      </c>
      <c r="L12" s="2">
        <f t="shared" si="0"/>
        <v>702.98573970794678</v>
      </c>
      <c r="M12" s="2">
        <f t="shared" si="1"/>
        <v>302.98573970794678</v>
      </c>
      <c r="N12" s="2">
        <f t="shared" si="2"/>
        <v>447.01426029205322</v>
      </c>
      <c r="O12" s="2">
        <f t="shared" si="3"/>
        <v>247.01426029205322</v>
      </c>
    </row>
    <row r="13" spans="1:15" x14ac:dyDescent="0.25">
      <c r="B13" s="15">
        <v>3</v>
      </c>
      <c r="C13" s="15">
        <f t="shared" ref="C13:C31" si="7">IF(D12*H12&lt;0,C12,E12)</f>
        <v>225</v>
      </c>
      <c r="D13" s="15">
        <f t="shared" si="4"/>
        <v>0.34981276475691531</v>
      </c>
      <c r="E13" s="15">
        <f t="shared" ref="E13:E31" si="8">IF(E12*G12&lt;0,E12,G12)</f>
        <v>112.5</v>
      </c>
      <c r="F13" s="15">
        <f t="shared" si="5"/>
        <v>-0.15255590784106157</v>
      </c>
      <c r="G13" s="15">
        <f t="shared" ref="G13:G31" si="9">(C13+E13)/2</f>
        <v>168.75</v>
      </c>
      <c r="H13" s="15">
        <f t="shared" si="6"/>
        <v>3.6499331145440572E-2</v>
      </c>
      <c r="J13" s="1">
        <v>750</v>
      </c>
      <c r="K13" s="2">
        <v>246.05147838592529</v>
      </c>
      <c r="L13" s="2">
        <f t="shared" si="0"/>
        <v>696.05147838592529</v>
      </c>
      <c r="M13" s="2">
        <f t="shared" si="1"/>
        <v>296.05147838592529</v>
      </c>
      <c r="N13" s="2">
        <f t="shared" si="2"/>
        <v>453.94852161407471</v>
      </c>
      <c r="O13" s="2">
        <f t="shared" si="3"/>
        <v>253.94852161407471</v>
      </c>
    </row>
    <row r="14" spans="1:15" x14ac:dyDescent="0.25">
      <c r="B14" s="15">
        <v>4</v>
      </c>
      <c r="C14" s="15">
        <f t="shared" si="7"/>
        <v>112.5</v>
      </c>
      <c r="D14" s="15">
        <f t="shared" si="4"/>
        <v>-0.15255590784106157</v>
      </c>
      <c r="E14" s="15">
        <f t="shared" si="8"/>
        <v>168.75</v>
      </c>
      <c r="F14" s="15">
        <f t="shared" si="5"/>
        <v>3.6499331145440572E-2</v>
      </c>
      <c r="G14" s="15">
        <f t="shared" si="9"/>
        <v>140.625</v>
      </c>
      <c r="H14" s="15">
        <f t="shared" si="6"/>
        <v>-6.9538717564011088E-2</v>
      </c>
      <c r="J14" s="1">
        <v>775</v>
      </c>
      <c r="K14" s="2">
        <v>239.40474987030029</v>
      </c>
      <c r="L14" s="2">
        <f t="shared" si="0"/>
        <v>689.40474987030029</v>
      </c>
      <c r="M14" s="2">
        <f t="shared" si="1"/>
        <v>289.40474987030029</v>
      </c>
      <c r="N14" s="2">
        <f t="shared" si="2"/>
        <v>460.59525012969971</v>
      </c>
      <c r="O14" s="2">
        <f t="shared" si="3"/>
        <v>260.59525012969971</v>
      </c>
    </row>
    <row r="15" spans="1:15" x14ac:dyDescent="0.25">
      <c r="B15" s="15">
        <v>5</v>
      </c>
      <c r="C15" s="15">
        <f t="shared" si="7"/>
        <v>168.75</v>
      </c>
      <c r="D15" s="15">
        <f t="shared" si="4"/>
        <v>3.6499331145440572E-2</v>
      </c>
      <c r="E15" s="15">
        <f t="shared" si="8"/>
        <v>140.625</v>
      </c>
      <c r="F15" s="15">
        <f t="shared" si="5"/>
        <v>-6.9538717564011088E-2</v>
      </c>
      <c r="G15" s="15">
        <f t="shared" si="9"/>
        <v>154.6875</v>
      </c>
      <c r="H15" s="15">
        <f t="shared" si="6"/>
        <v>-1.979421764903283E-2</v>
      </c>
      <c r="J15" s="1">
        <v>800</v>
      </c>
      <c r="K15" s="2">
        <v>233.03310871124268</v>
      </c>
      <c r="L15" s="2">
        <f t="shared" si="0"/>
        <v>683.03310871124268</v>
      </c>
      <c r="M15" s="2">
        <f t="shared" si="1"/>
        <v>283.03310871124268</v>
      </c>
      <c r="N15" s="2">
        <f t="shared" si="2"/>
        <v>466.96689128875732</v>
      </c>
      <c r="O15" s="2">
        <f t="shared" si="3"/>
        <v>266.96689128875732</v>
      </c>
    </row>
    <row r="16" spans="1:15" x14ac:dyDescent="0.25">
      <c r="B16" s="15">
        <v>6</v>
      </c>
      <c r="C16" s="15">
        <f t="shared" si="7"/>
        <v>168.75</v>
      </c>
      <c r="D16" s="15">
        <f t="shared" si="4"/>
        <v>3.6499331145440572E-2</v>
      </c>
      <c r="E16" s="15">
        <f t="shared" si="8"/>
        <v>154.6875</v>
      </c>
      <c r="F16" s="15">
        <f t="shared" si="5"/>
        <v>-1.979421764903283E-2</v>
      </c>
      <c r="G16" s="15">
        <f t="shared" si="9"/>
        <v>161.71875</v>
      </c>
      <c r="H16" s="15">
        <f t="shared" si="6"/>
        <v>7.4768040255334123E-3</v>
      </c>
      <c r="J16" s="1">
        <v>825</v>
      </c>
      <c r="K16" s="2">
        <v>226.92539691925049</v>
      </c>
      <c r="L16" s="2">
        <f t="shared" si="0"/>
        <v>676.92539691925049</v>
      </c>
      <c r="M16" s="2">
        <f t="shared" si="1"/>
        <v>276.92539691925049</v>
      </c>
      <c r="N16" s="2">
        <f t="shared" si="2"/>
        <v>473.07460308074951</v>
      </c>
      <c r="O16" s="2">
        <f t="shared" si="3"/>
        <v>273.07460308074951</v>
      </c>
    </row>
    <row r="17" spans="2:15" x14ac:dyDescent="0.25">
      <c r="B17" s="15">
        <v>7</v>
      </c>
      <c r="C17" s="15">
        <f t="shared" si="7"/>
        <v>154.6875</v>
      </c>
      <c r="D17" s="15">
        <f t="shared" si="4"/>
        <v>-1.979421764903283E-2</v>
      </c>
      <c r="E17" s="15">
        <f t="shared" si="8"/>
        <v>161.71875</v>
      </c>
      <c r="F17" s="15">
        <f t="shared" si="5"/>
        <v>7.4768040255334123E-3</v>
      </c>
      <c r="G17" s="15">
        <f t="shared" si="9"/>
        <v>158.203125</v>
      </c>
      <c r="H17" s="15">
        <f t="shared" si="6"/>
        <v>-6.370124259372667E-3</v>
      </c>
      <c r="J17" s="1">
        <v>850</v>
      </c>
      <c r="K17" s="2">
        <v>221.06959819793701</v>
      </c>
      <c r="L17" s="2">
        <f t="shared" si="0"/>
        <v>671.06959819793701</v>
      </c>
      <c r="M17" s="2">
        <f t="shared" si="1"/>
        <v>271.06959819793701</v>
      </c>
      <c r="N17" s="2">
        <f t="shared" si="2"/>
        <v>478.93040180206299</v>
      </c>
      <c r="O17" s="2">
        <f t="shared" si="3"/>
        <v>278.93040180206299</v>
      </c>
    </row>
    <row r="18" spans="2:15" x14ac:dyDescent="0.25">
      <c r="B18" s="15">
        <v>8</v>
      </c>
      <c r="C18" s="15">
        <f t="shared" si="7"/>
        <v>161.71875</v>
      </c>
      <c r="D18" s="15">
        <f t="shared" si="4"/>
        <v>7.4768040255334123E-3</v>
      </c>
      <c r="E18" s="15">
        <f t="shared" si="8"/>
        <v>158.203125</v>
      </c>
      <c r="F18" s="15">
        <f t="shared" si="5"/>
        <v>-6.370124259372667E-3</v>
      </c>
      <c r="G18" s="15">
        <f t="shared" si="9"/>
        <v>159.9609375</v>
      </c>
      <c r="H18" s="15">
        <f t="shared" si="6"/>
        <v>4.9957058151006706E-4</v>
      </c>
      <c r="J18" s="1">
        <v>875</v>
      </c>
      <c r="K18" s="2">
        <v>215.45455455780029</v>
      </c>
      <c r="L18" s="2">
        <f t="shared" si="0"/>
        <v>665.45455455780029</v>
      </c>
      <c r="M18" s="2">
        <f t="shared" si="1"/>
        <v>265.45455455780029</v>
      </c>
      <c r="N18" s="2">
        <f t="shared" si="2"/>
        <v>484.54544544219971</v>
      </c>
      <c r="O18" s="2">
        <f t="shared" si="3"/>
        <v>284.54544544219971</v>
      </c>
    </row>
    <row r="19" spans="2:15" x14ac:dyDescent="0.25">
      <c r="B19" s="15">
        <v>9</v>
      </c>
      <c r="C19" s="15">
        <f t="shared" si="7"/>
        <v>158.203125</v>
      </c>
      <c r="D19" s="15">
        <f t="shared" si="4"/>
        <v>-6.370124259372667E-3</v>
      </c>
      <c r="E19" s="15">
        <f t="shared" si="8"/>
        <v>159.9609375</v>
      </c>
      <c r="F19" s="15">
        <f t="shared" si="5"/>
        <v>4.9957058151006706E-4</v>
      </c>
      <c r="G19" s="15">
        <f t="shared" si="9"/>
        <v>159.08203125</v>
      </c>
      <c r="H19" s="15">
        <f t="shared" si="6"/>
        <v>-2.9486032699665432E-3</v>
      </c>
      <c r="J19" s="1">
        <v>900</v>
      </c>
      <c r="K19" s="2">
        <v>210.06910800933838</v>
      </c>
      <c r="L19" s="2">
        <f t="shared" si="0"/>
        <v>660.06910800933838</v>
      </c>
      <c r="M19" s="2">
        <f t="shared" si="1"/>
        <v>260.06910800933838</v>
      </c>
      <c r="N19" s="2">
        <f t="shared" si="2"/>
        <v>489.93089199066162</v>
      </c>
      <c r="O19" s="2">
        <f t="shared" si="3"/>
        <v>289.93089199066162</v>
      </c>
    </row>
    <row r="20" spans="2:15" x14ac:dyDescent="0.25">
      <c r="B20" s="15">
        <v>10</v>
      </c>
      <c r="C20" s="15">
        <f t="shared" si="7"/>
        <v>159.9609375</v>
      </c>
      <c r="D20" s="15">
        <f t="shared" si="4"/>
        <v>4.9957058151006706E-4</v>
      </c>
      <c r="E20" s="15">
        <f t="shared" si="8"/>
        <v>159.08203125</v>
      </c>
      <c r="F20" s="15">
        <f t="shared" si="5"/>
        <v>-2.9486032699665432E-3</v>
      </c>
      <c r="G20" s="15">
        <f t="shared" si="9"/>
        <v>159.521484375</v>
      </c>
      <c r="H20" s="15">
        <f t="shared" si="6"/>
        <v>-1.2278623419795798E-3</v>
      </c>
      <c r="J20" s="1">
        <v>925</v>
      </c>
      <c r="K20" s="2">
        <v>204.9025297164917</v>
      </c>
      <c r="L20" s="2">
        <f t="shared" si="0"/>
        <v>654.9025297164917</v>
      </c>
      <c r="M20" s="2">
        <f t="shared" si="1"/>
        <v>254.9025297164917</v>
      </c>
      <c r="N20" s="2">
        <f t="shared" si="2"/>
        <v>495.0974702835083</v>
      </c>
      <c r="O20" s="2">
        <f t="shared" si="3"/>
        <v>295.0974702835083</v>
      </c>
    </row>
    <row r="21" spans="2:15" x14ac:dyDescent="0.25">
      <c r="B21" s="15">
        <v>11</v>
      </c>
      <c r="C21" s="15">
        <f t="shared" si="7"/>
        <v>159.9609375</v>
      </c>
      <c r="D21" s="15">
        <f t="shared" si="4"/>
        <v>4.9957058151006706E-4</v>
      </c>
      <c r="E21" s="15">
        <f t="shared" si="8"/>
        <v>159.521484375</v>
      </c>
      <c r="F21" s="15">
        <f t="shared" si="5"/>
        <v>-1.2278623419795798E-3</v>
      </c>
      <c r="G21" s="15">
        <f t="shared" si="9"/>
        <v>159.7412109375</v>
      </c>
      <c r="H21" s="15">
        <f t="shared" si="6"/>
        <v>-3.6498418684199896E-4</v>
      </c>
      <c r="J21" s="1">
        <v>950</v>
      </c>
      <c r="K21" s="2">
        <v>199.94409084320068</v>
      </c>
      <c r="L21" s="2">
        <f t="shared" si="0"/>
        <v>649.94409084320068</v>
      </c>
      <c r="M21" s="2">
        <f t="shared" si="1"/>
        <v>249.94409084320068</v>
      </c>
      <c r="N21" s="2">
        <f t="shared" si="2"/>
        <v>500.05590915679932</v>
      </c>
      <c r="O21" s="2">
        <f t="shared" si="3"/>
        <v>300.05590915679932</v>
      </c>
    </row>
    <row r="22" spans="2:15" x14ac:dyDescent="0.25">
      <c r="B22" s="15">
        <v>12</v>
      </c>
      <c r="C22" s="15">
        <f t="shared" si="7"/>
        <v>159.9609375</v>
      </c>
      <c r="D22" s="15">
        <f t="shared" si="4"/>
        <v>4.9957058151006706E-4</v>
      </c>
      <c r="E22" s="15">
        <f t="shared" si="8"/>
        <v>159.7412109375</v>
      </c>
      <c r="F22" s="15">
        <f t="shared" si="5"/>
        <v>-3.6498418684199896E-4</v>
      </c>
      <c r="G22" s="15">
        <f t="shared" si="9"/>
        <v>159.85107421875</v>
      </c>
      <c r="H22" s="15">
        <f t="shared" si="6"/>
        <v>6.7083394257205775E-5</v>
      </c>
      <c r="J22" s="1">
        <v>975</v>
      </c>
      <c r="K22" s="2">
        <v>195.18435001373291</v>
      </c>
      <c r="L22" s="2">
        <f t="shared" si="0"/>
        <v>645.18435001373291</v>
      </c>
      <c r="M22" s="2">
        <f t="shared" si="1"/>
        <v>245.18435001373291</v>
      </c>
      <c r="N22" s="2">
        <f t="shared" si="2"/>
        <v>504.81564998626709</v>
      </c>
      <c r="O22" s="2">
        <f t="shared" si="3"/>
        <v>304.81564998626709</v>
      </c>
    </row>
    <row r="23" spans="2:15" x14ac:dyDescent="0.25">
      <c r="B23" s="15">
        <v>13</v>
      </c>
      <c r="C23" s="15">
        <f t="shared" si="7"/>
        <v>159.7412109375</v>
      </c>
      <c r="D23" s="15">
        <f t="shared" si="4"/>
        <v>-3.6498418684199896E-4</v>
      </c>
      <c r="E23" s="15">
        <f t="shared" si="8"/>
        <v>159.85107421875</v>
      </c>
      <c r="F23" s="15">
        <f t="shared" si="5"/>
        <v>6.7083394257205775E-5</v>
      </c>
      <c r="G23" s="15">
        <f t="shared" si="9"/>
        <v>159.796142578125</v>
      </c>
      <c r="H23" s="15">
        <f t="shared" si="6"/>
        <v>-1.4900281873486687E-4</v>
      </c>
      <c r="J23" s="1">
        <v>1000</v>
      </c>
      <c r="K23" s="2">
        <v>190.61300754547119</v>
      </c>
      <c r="L23" s="2">
        <f t="shared" si="0"/>
        <v>640.61300754547119</v>
      </c>
      <c r="M23" s="2">
        <f t="shared" si="1"/>
        <v>240.61300754547119</v>
      </c>
      <c r="N23" s="2">
        <f t="shared" si="2"/>
        <v>509.38699245452881</v>
      </c>
      <c r="O23" s="2">
        <f t="shared" si="3"/>
        <v>309.38699245452881</v>
      </c>
    </row>
    <row r="24" spans="2:15" x14ac:dyDescent="0.25">
      <c r="B24" s="15">
        <v>14</v>
      </c>
      <c r="C24" s="15">
        <f t="shared" si="7"/>
        <v>159.85107421875</v>
      </c>
      <c r="D24" s="15">
        <f t="shared" si="4"/>
        <v>6.7083394257205775E-5</v>
      </c>
      <c r="E24" s="15">
        <f t="shared" si="8"/>
        <v>159.796142578125</v>
      </c>
      <c r="F24" s="15">
        <f t="shared" si="5"/>
        <v>-1.4900281873486687E-4</v>
      </c>
      <c r="G24" s="15">
        <f t="shared" si="9"/>
        <v>159.8236083984375</v>
      </c>
      <c r="H24" s="15">
        <f t="shared" si="6"/>
        <v>-4.0972821388762792E-5</v>
      </c>
      <c r="J24" s="1">
        <v>1025</v>
      </c>
      <c r="K24" s="2">
        <v>186.22148036956787</v>
      </c>
      <c r="L24" s="2">
        <f t="shared" si="0"/>
        <v>636.22148036956787</v>
      </c>
      <c r="M24" s="2">
        <f t="shared" si="1"/>
        <v>236.22148036956787</v>
      </c>
      <c r="N24" s="2">
        <f t="shared" si="2"/>
        <v>513.77851963043213</v>
      </c>
      <c r="O24" s="2">
        <f t="shared" si="3"/>
        <v>313.77851963043213</v>
      </c>
    </row>
    <row r="25" spans="2:15" x14ac:dyDescent="0.25">
      <c r="B25" s="15">
        <v>15</v>
      </c>
      <c r="C25" s="15">
        <f t="shared" si="7"/>
        <v>159.85107421875</v>
      </c>
      <c r="D25" s="15">
        <f t="shared" si="4"/>
        <v>6.7083394257205775E-5</v>
      </c>
      <c r="E25" s="15">
        <f t="shared" si="8"/>
        <v>159.8236083984375</v>
      </c>
      <c r="F25" s="15">
        <f t="shared" si="5"/>
        <v>-4.0972821388762792E-5</v>
      </c>
      <c r="G25" s="15">
        <f t="shared" si="9"/>
        <v>159.83734130859375</v>
      </c>
      <c r="H25" s="15">
        <f t="shared" si="6"/>
        <v>1.3052008704106388E-5</v>
      </c>
      <c r="J25" s="1">
        <v>1050</v>
      </c>
      <c r="K25" s="2">
        <v>182.00118541717529</v>
      </c>
      <c r="L25" s="2">
        <f t="shared" si="0"/>
        <v>632.00118541717529</v>
      </c>
      <c r="M25" s="2">
        <f t="shared" si="1"/>
        <v>232.00118541717529</v>
      </c>
      <c r="N25" s="2">
        <f t="shared" si="2"/>
        <v>517.99881458282471</v>
      </c>
      <c r="O25" s="2">
        <f t="shared" si="3"/>
        <v>317.99881458282471</v>
      </c>
    </row>
    <row r="26" spans="2:15" x14ac:dyDescent="0.25">
      <c r="B26" s="15">
        <v>16</v>
      </c>
      <c r="C26" s="15">
        <f t="shared" si="7"/>
        <v>159.8236083984375</v>
      </c>
      <c r="D26" s="15">
        <f t="shared" si="4"/>
        <v>-4.0972821388762792E-5</v>
      </c>
      <c r="E26" s="15">
        <f t="shared" si="8"/>
        <v>159.83734130859375</v>
      </c>
      <c r="F26" s="15">
        <f t="shared" si="5"/>
        <v>1.3052008704106388E-5</v>
      </c>
      <c r="G26" s="15">
        <f t="shared" si="9"/>
        <v>159.83047485351563</v>
      </c>
      <c r="H26" s="15">
        <f t="shared" si="6"/>
        <v>-1.3961225719505421E-5</v>
      </c>
      <c r="J26" s="1">
        <v>1075</v>
      </c>
      <c r="K26" s="2">
        <v>177.9435396194458</v>
      </c>
      <c r="L26" s="2">
        <f t="shared" si="0"/>
        <v>627.9435396194458</v>
      </c>
      <c r="M26" s="2">
        <f t="shared" si="1"/>
        <v>227.9435396194458</v>
      </c>
      <c r="N26" s="2">
        <f t="shared" si="2"/>
        <v>522.0564603805542</v>
      </c>
      <c r="O26" s="2">
        <f t="shared" si="3"/>
        <v>322.0564603805542</v>
      </c>
    </row>
    <row r="27" spans="2:15" x14ac:dyDescent="0.25">
      <c r="B27" s="15">
        <v>17</v>
      </c>
      <c r="C27" s="15">
        <f t="shared" si="7"/>
        <v>159.83734130859375</v>
      </c>
      <c r="D27" s="15">
        <f t="shared" si="4"/>
        <v>1.3052008704106388E-5</v>
      </c>
      <c r="E27" s="15">
        <f t="shared" si="8"/>
        <v>159.83047485351563</v>
      </c>
      <c r="F27" s="15">
        <f t="shared" si="5"/>
        <v>-1.3961225719505421E-5</v>
      </c>
      <c r="G27" s="15">
        <f t="shared" si="9"/>
        <v>159.83390808105469</v>
      </c>
      <c r="H27" s="15">
        <f t="shared" si="6"/>
        <v>-4.5481335891883745E-7</v>
      </c>
      <c r="J27" s="1">
        <v>1100</v>
      </c>
      <c r="K27" s="2">
        <v>174.04038906097412</v>
      </c>
      <c r="L27" s="2">
        <f t="shared" si="0"/>
        <v>624.04038906097412</v>
      </c>
      <c r="M27" s="2">
        <f t="shared" si="1"/>
        <v>224.04038906097412</v>
      </c>
      <c r="N27" s="2">
        <f t="shared" si="2"/>
        <v>525.95961093902588</v>
      </c>
      <c r="O27" s="2">
        <f t="shared" si="3"/>
        <v>325.95961093902588</v>
      </c>
    </row>
    <row r="28" spans="2:15" x14ac:dyDescent="0.25">
      <c r="B28" s="15">
        <v>18</v>
      </c>
      <c r="C28" s="15">
        <f t="shared" si="7"/>
        <v>159.83734130859375</v>
      </c>
      <c r="D28" s="15">
        <f t="shared" si="4"/>
        <v>1.3052008704106388E-5</v>
      </c>
      <c r="E28" s="15">
        <f t="shared" si="8"/>
        <v>159.83390808105469</v>
      </c>
      <c r="F28" s="15">
        <f t="shared" si="5"/>
        <v>-4.5481335891883745E-7</v>
      </c>
      <c r="G28" s="15">
        <f t="shared" si="9"/>
        <v>159.83562469482422</v>
      </c>
      <c r="H28" s="15">
        <f t="shared" si="6"/>
        <v>6.298546458949339E-6</v>
      </c>
      <c r="J28" s="1">
        <v>1125</v>
      </c>
      <c r="K28" s="2">
        <v>170.28486728668213</v>
      </c>
      <c r="L28" s="2">
        <f t="shared" si="0"/>
        <v>620.28486728668213</v>
      </c>
      <c r="M28" s="2">
        <f t="shared" si="1"/>
        <v>220.28486728668213</v>
      </c>
      <c r="N28" s="2">
        <f t="shared" si="2"/>
        <v>529.71513271331787</v>
      </c>
      <c r="O28" s="2">
        <f t="shared" si="3"/>
        <v>329.71513271331787</v>
      </c>
    </row>
    <row r="29" spans="2:15" x14ac:dyDescent="0.25">
      <c r="B29" s="15">
        <v>19</v>
      </c>
      <c r="C29" s="15">
        <f t="shared" si="7"/>
        <v>159.83390808105469</v>
      </c>
      <c r="D29" s="15">
        <f t="shared" si="4"/>
        <v>-4.5481335891883745E-7</v>
      </c>
      <c r="E29" s="15">
        <f t="shared" si="8"/>
        <v>159.83562469482422</v>
      </c>
      <c r="F29" s="15">
        <f t="shared" si="5"/>
        <v>6.298546458949339E-6</v>
      </c>
      <c r="G29" s="15">
        <f t="shared" si="9"/>
        <v>159.83476638793945</v>
      </c>
      <c r="H29" s="15">
        <f t="shared" si="6"/>
        <v>2.9218537466735306E-6</v>
      </c>
      <c r="J29" s="1">
        <v>1150</v>
      </c>
      <c r="K29" s="2">
        <v>166.66967868804932</v>
      </c>
      <c r="L29" s="2">
        <f t="shared" si="0"/>
        <v>616.66967868804932</v>
      </c>
      <c r="M29" s="2">
        <f t="shared" si="1"/>
        <v>216.66967868804932</v>
      </c>
      <c r="N29" s="2">
        <f t="shared" si="2"/>
        <v>533.33032131195068</v>
      </c>
      <c r="O29" s="2">
        <f t="shared" si="3"/>
        <v>333.33032131195068</v>
      </c>
    </row>
    <row r="30" spans="2:15" x14ac:dyDescent="0.25">
      <c r="B30" s="15">
        <v>20</v>
      </c>
      <c r="C30" s="15">
        <f t="shared" si="7"/>
        <v>159.83390808105469</v>
      </c>
      <c r="D30" s="15">
        <f t="shared" si="4"/>
        <v>-4.5481335891883745E-7</v>
      </c>
      <c r="E30" s="15">
        <f t="shared" si="8"/>
        <v>159.83476638793945</v>
      </c>
      <c r="F30" s="15">
        <f t="shared" si="5"/>
        <v>2.9218537466735306E-6</v>
      </c>
      <c r="G30" s="15">
        <f t="shared" si="9"/>
        <v>159.83433723449707</v>
      </c>
      <c r="H30" s="15">
        <f t="shared" si="6"/>
        <v>1.2335169931043666E-6</v>
      </c>
      <c r="J30" s="1">
        <v>1175</v>
      </c>
      <c r="K30" s="2">
        <v>163.18838596343994</v>
      </c>
      <c r="L30" s="2">
        <f t="shared" si="0"/>
        <v>613.18838596343994</v>
      </c>
      <c r="M30" s="2">
        <f t="shared" si="1"/>
        <v>213.18838596343994</v>
      </c>
      <c r="N30" s="2">
        <f t="shared" si="2"/>
        <v>536.81161403656006</v>
      </c>
      <c r="O30" s="2">
        <f t="shared" si="3"/>
        <v>336.81161403656006</v>
      </c>
    </row>
    <row r="31" spans="2:15" x14ac:dyDescent="0.25">
      <c r="B31" s="15">
        <v>21</v>
      </c>
      <c r="C31" s="15">
        <f t="shared" si="7"/>
        <v>159.83390808105469</v>
      </c>
      <c r="D31" s="15">
        <f t="shared" si="4"/>
        <v>-4.5481335891883745E-7</v>
      </c>
      <c r="E31" s="15">
        <f t="shared" si="8"/>
        <v>159.83433723449707</v>
      </c>
      <c r="F31" s="15">
        <f t="shared" si="5"/>
        <v>1.2335169931043666E-6</v>
      </c>
      <c r="G31" s="15">
        <f t="shared" si="9"/>
        <v>159.83412265777588</v>
      </c>
      <c r="H31" s="15">
        <f t="shared" si="6"/>
        <v>3.8935101687176399E-7</v>
      </c>
      <c r="J31" s="1">
        <v>1200</v>
      </c>
      <c r="K31" s="2">
        <v>159.83412265777588</v>
      </c>
      <c r="L31" s="2">
        <f t="shared" si="0"/>
        <v>609.83412265777588</v>
      </c>
      <c r="M31" s="2">
        <f t="shared" si="1"/>
        <v>209.83412265777588</v>
      </c>
      <c r="N31" s="2">
        <f t="shared" si="2"/>
        <v>540.16587734222412</v>
      </c>
      <c r="O31" s="2">
        <f t="shared" si="3"/>
        <v>340.16587734222412</v>
      </c>
    </row>
    <row r="32" spans="2:15" x14ac:dyDescent="0.25">
      <c r="J32" s="1">
        <v>1225</v>
      </c>
      <c r="K32" s="2">
        <v>156.60088062286377</v>
      </c>
      <c r="L32" s="2">
        <f t="shared" si="0"/>
        <v>606.60088062286377</v>
      </c>
      <c r="M32" s="2">
        <f t="shared" si="1"/>
        <v>206.60088062286377</v>
      </c>
      <c r="N32" s="2">
        <f t="shared" si="2"/>
        <v>543.39911937713623</v>
      </c>
      <c r="O32" s="2">
        <f t="shared" si="3"/>
        <v>343.39911937713623</v>
      </c>
    </row>
    <row r="33" spans="10:15" x14ac:dyDescent="0.25">
      <c r="J33" s="1">
        <v>1250</v>
      </c>
      <c r="K33" s="2">
        <v>153.48351001739502</v>
      </c>
      <c r="L33" s="2">
        <f t="shared" si="0"/>
        <v>603.48351001739502</v>
      </c>
      <c r="M33" s="2">
        <f t="shared" si="1"/>
        <v>203.48351001739502</v>
      </c>
      <c r="N33" s="2">
        <f t="shared" si="2"/>
        <v>546.51648998260498</v>
      </c>
      <c r="O33" s="2">
        <f t="shared" si="3"/>
        <v>346.51648998260498</v>
      </c>
    </row>
    <row r="34" spans="10:15" x14ac:dyDescent="0.25">
      <c r="J34" s="1">
        <v>1275</v>
      </c>
      <c r="K34" s="2">
        <v>150.47600269317627</v>
      </c>
      <c r="L34" s="2">
        <f t="shared" si="0"/>
        <v>600.47600269317627</v>
      </c>
      <c r="M34" s="2">
        <f t="shared" si="1"/>
        <v>200.47600269317627</v>
      </c>
      <c r="N34" s="2">
        <f t="shared" si="2"/>
        <v>549.52399730682373</v>
      </c>
      <c r="O34" s="2">
        <f t="shared" si="3"/>
        <v>349.52399730682373</v>
      </c>
    </row>
    <row r="35" spans="10:15" x14ac:dyDescent="0.25">
      <c r="J35" s="1">
        <v>1300</v>
      </c>
      <c r="K35" s="2">
        <v>147.57363796234131</v>
      </c>
      <c r="L35" s="2">
        <f t="shared" si="0"/>
        <v>597.57363796234131</v>
      </c>
      <c r="M35" s="2">
        <f t="shared" si="1"/>
        <v>197.57363796234131</v>
      </c>
      <c r="N35" s="2">
        <f t="shared" si="2"/>
        <v>552.42636203765869</v>
      </c>
      <c r="O35" s="2">
        <f t="shared" si="3"/>
        <v>352.42636203765869</v>
      </c>
    </row>
    <row r="36" spans="10:15" x14ac:dyDescent="0.25">
      <c r="J36" s="1">
        <v>1325</v>
      </c>
      <c r="K36" s="2">
        <v>144.77126598358154</v>
      </c>
      <c r="L36" s="2">
        <f t="shared" si="0"/>
        <v>594.77126598358154</v>
      </c>
      <c r="M36" s="2">
        <f t="shared" si="1"/>
        <v>194.77126598358154</v>
      </c>
      <c r="N36" s="2">
        <f t="shared" si="2"/>
        <v>555.22873401641846</v>
      </c>
      <c r="O36" s="2">
        <f t="shared" si="3"/>
        <v>355.22873401641846</v>
      </c>
    </row>
    <row r="37" spans="10:15" x14ac:dyDescent="0.25">
      <c r="J37" s="1">
        <v>1350</v>
      </c>
      <c r="K37" s="2">
        <v>142.06459522247314</v>
      </c>
      <c r="L37" s="2">
        <f t="shared" si="0"/>
        <v>592.06459522247314</v>
      </c>
      <c r="M37" s="2">
        <f t="shared" si="1"/>
        <v>192.06459522247314</v>
      </c>
      <c r="N37" s="2">
        <f t="shared" si="2"/>
        <v>557.93540477752686</v>
      </c>
      <c r="O37" s="2">
        <f t="shared" si="3"/>
        <v>357.93540477752686</v>
      </c>
    </row>
    <row r="38" spans="10:15" x14ac:dyDescent="0.25">
      <c r="J38" s="1">
        <v>1375</v>
      </c>
      <c r="K38" s="2">
        <v>139.44933414459229</v>
      </c>
      <c r="L38" s="2">
        <f t="shared" si="0"/>
        <v>589.44933414459229</v>
      </c>
      <c r="M38" s="2">
        <f t="shared" si="1"/>
        <v>189.44933414459229</v>
      </c>
      <c r="N38" s="2">
        <f t="shared" si="2"/>
        <v>560.55066585540771</v>
      </c>
      <c r="O38" s="2">
        <f t="shared" si="3"/>
        <v>360.55066585540771</v>
      </c>
    </row>
    <row r="39" spans="10:15" x14ac:dyDescent="0.25">
      <c r="J39" s="1">
        <v>1400</v>
      </c>
      <c r="K39" s="2">
        <v>136.92119121551514</v>
      </c>
      <c r="L39" s="2">
        <f t="shared" si="0"/>
        <v>586.92119121551514</v>
      </c>
      <c r="M39" s="2">
        <f t="shared" si="1"/>
        <v>186.92119121551514</v>
      </c>
      <c r="N39" s="2">
        <f t="shared" si="2"/>
        <v>563.07880878448486</v>
      </c>
      <c r="O39" s="2">
        <f t="shared" si="3"/>
        <v>363.07880878448486</v>
      </c>
    </row>
    <row r="40" spans="10:15" x14ac:dyDescent="0.25">
      <c r="J40" s="1">
        <v>1425</v>
      </c>
      <c r="K40" s="2">
        <v>134.47630405426025</v>
      </c>
      <c r="L40" s="2">
        <f t="shared" si="0"/>
        <v>584.47630405426025</v>
      </c>
      <c r="M40" s="2">
        <f t="shared" si="1"/>
        <v>184.47630405426025</v>
      </c>
      <c r="N40" s="2">
        <f t="shared" si="2"/>
        <v>565.52369594573975</v>
      </c>
      <c r="O40" s="2">
        <f t="shared" si="3"/>
        <v>365.52369594573975</v>
      </c>
    </row>
    <row r="41" spans="10:15" x14ac:dyDescent="0.25">
      <c r="J41" s="1">
        <v>1450</v>
      </c>
      <c r="K41" s="2">
        <v>132.11123943328857</v>
      </c>
      <c r="L41" s="2">
        <f t="shared" si="0"/>
        <v>582.11123943328857</v>
      </c>
      <c r="M41" s="2">
        <f t="shared" si="1"/>
        <v>182.11123943328857</v>
      </c>
      <c r="N41" s="2">
        <f t="shared" si="2"/>
        <v>567.88876056671143</v>
      </c>
      <c r="O41" s="2">
        <f t="shared" si="3"/>
        <v>367.88876056671143</v>
      </c>
    </row>
    <row r="42" spans="10:15" x14ac:dyDescent="0.25">
      <c r="J42" s="1">
        <v>1475</v>
      </c>
      <c r="K42" s="2">
        <v>129.82213497161865</v>
      </c>
      <c r="L42" s="2">
        <f t="shared" si="0"/>
        <v>579.82213497161865</v>
      </c>
      <c r="M42" s="2">
        <f t="shared" si="1"/>
        <v>179.82213497161865</v>
      </c>
      <c r="N42" s="2">
        <f t="shared" si="2"/>
        <v>570.17786502838135</v>
      </c>
      <c r="O42" s="2">
        <f t="shared" si="3"/>
        <v>370.17786502838135</v>
      </c>
    </row>
    <row r="43" spans="10:15" x14ac:dyDescent="0.25">
      <c r="J43" s="1">
        <v>1500</v>
      </c>
      <c r="K43" s="2">
        <v>127.60598659515381</v>
      </c>
      <c r="L43" s="2">
        <f t="shared" si="0"/>
        <v>577.60598659515381</v>
      </c>
      <c r="M43" s="2">
        <f t="shared" si="1"/>
        <v>177.60598659515381</v>
      </c>
      <c r="N43" s="2">
        <f t="shared" si="2"/>
        <v>572.39401340484619</v>
      </c>
      <c r="O43" s="2">
        <f t="shared" si="3"/>
        <v>372.39401340484619</v>
      </c>
    </row>
  </sheetData>
  <mergeCells count="1">
    <mergeCell ref="F3:G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15</xdr:col>
                <xdr:colOff>104775</xdr:colOff>
                <xdr:row>0</xdr:row>
                <xdr:rowOff>142875</xdr:rowOff>
              </from>
              <to>
                <xdr:col>19</xdr:col>
                <xdr:colOff>266700</xdr:colOff>
                <xdr:row>2</xdr:row>
                <xdr:rowOff>47625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Chart1</vt:lpstr>
      <vt:lpstr>FeedCO</vt:lpstr>
      <vt:lpstr>FeedCO2</vt:lpstr>
      <vt:lpstr>FeedH2</vt:lpstr>
      <vt:lpstr>FeedH2O</vt:lpstr>
      <vt:lpstr>Keq</vt:lpstr>
      <vt:lpstr>T</vt:lpstr>
      <vt:lpstr>TK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2019-08-20T00:54:29Z</dcterms:created>
  <dcterms:modified xsi:type="dcterms:W3CDTF">2024-07-02T17:16:30Z</dcterms:modified>
</cp:coreProperties>
</file>